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07" firstSheet="0" activeTab="4"/>
  </bookViews>
  <sheets>
    <sheet name="Quartalsbericht" sheetId="1" state="visible" r:id="rId2"/>
    <sheet name="Anlage 1 Fachschaften" sheetId="2" state="visible" r:id="rId3"/>
    <sheet name="Anlage 3" sheetId="3" state="hidden" r:id="rId4"/>
    <sheet name="Anlage 2 Durchlaufende Gelder + Autonome Refs" sheetId="4" state="visible" r:id="rId5"/>
    <sheet name="Berechnung Fachschaftenbudgets" sheetId="5" state="visible" r:id="rId6"/>
  </sheets>
  <definedNames>
    <definedName function="false" hidden="true" localSheetId="1" name="_xlnm._FilterDatabase" vbProcedure="false">'Anlage 1 Fachschaften'!$A$3:$G$56</definedName>
    <definedName function="false" hidden="false" localSheetId="1" name="_xlnm._FilterDatabase" vbProcedure="false">'Anlage 1 Fachschaften'!$A$3:$G$54</definedName>
    <definedName function="false" hidden="false" localSheetId="1" name="_xlnm._FilterDatabase_0" vbProcedure="false">'Anlage 1 Fachschaften'!$A$3:$G$56</definedName>
    <definedName function="false" hidden="false" localSheetId="1" name="_xlnm._FilterDatabase_0_0" vbProcedure="false">'Anlage 1 Fachschaften'!$A$3:$G$54</definedName>
    <definedName function="false" hidden="false" localSheetId="1" name="_xlnm._FilterDatabase_0_0_0" vbProcedure="false">'Anlage 1 Fachschaften'!$A$3:$G$56</definedName>
    <definedName function="false" hidden="false" localSheetId="1" name="_xlnm._FilterDatabase_0_0_0_0" vbProcedure="false">'Anlage 1 Fachschaften'!$A$3:$G$56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<sst xmlns="http://schemas.openxmlformats.org/spreadsheetml/2006/main" count="266" uniqueCount="206">
  <si>
    <t>Quartalsbericht Q3-2016 der Verfassten Studierendenschaft der  
Ruprecht-Karls-Universität Heidelberg für das Haushaltsjahr 2016</t>
  </si>
  <si>
    <t>Buchungsstand: 18.08.16</t>
  </si>
  <si>
    <t>Gemäß Haushaltsplan, beschlossen am 14.06.16:</t>
  </si>
  <si>
    <t>Plan</t>
  </si>
  <si>
    <t>Ist</t>
  </si>
  <si>
    <t>Gesamtbeträge</t>
  </si>
  <si>
    <t>Teilbeträge</t>
  </si>
  <si>
    <t>Einnahmen</t>
  </si>
  <si>
    <t>Einnahmen aus VS-Beiträgen</t>
  </si>
  <si>
    <t>Einnahmen aus hoheitlichen Aufgaben</t>
  </si>
  <si>
    <t>Einnahmen aus hoheitlichen Aufgaben  VS allgemein</t>
  </si>
  <si>
    <t>Einnahmen aus hoheitlichen Aufgaben Fsen</t>
  </si>
  <si>
    <t>Einnahmen aus kulturellen Veranstaltungen</t>
  </si>
  <si>
    <t>Ausgaben</t>
  </si>
  <si>
    <t>Verfügbar</t>
  </si>
  <si>
    <t>Ausgaben für Personal</t>
  </si>
  <si>
    <t>Angestelltes Personal</t>
  </si>
  <si>
    <t>Aufwandsentschädigungen</t>
  </si>
  <si>
    <t>Ausgaben für Sach- und Dienstleistungen</t>
  </si>
  <si>
    <t>Personalverwaltung und -entwicklung</t>
  </si>
  <si>
    <t>Bankgebühren</t>
  </si>
  <si>
    <t>Rechtspflege der VS</t>
  </si>
  <si>
    <t>Rundfunkbeitrag</t>
  </si>
  <si>
    <t>Rechtsberatung für Studierende</t>
  </si>
  <si>
    <t>Reparatur/ Instandhaltung</t>
  </si>
  <si>
    <t>Büroausstattung</t>
  </si>
  <si>
    <t>Ausstattung Hausstand</t>
  </si>
  <si>
    <t>Ausstattung Veranstaltungen</t>
  </si>
  <si>
    <t>Ausstattung sonstige</t>
  </si>
  <si>
    <t>EDV-Bedarf</t>
  </si>
  <si>
    <t>Büromaterial</t>
  </si>
  <si>
    <t>Druck- und Kopierkosten</t>
  </si>
  <si>
    <t>Bibliothek</t>
  </si>
  <si>
    <t>Zeitungen/Zeitschriften</t>
  </si>
  <si>
    <t>Putz- und Pflegematerial</t>
  </si>
  <si>
    <t>Porto</t>
  </si>
  <si>
    <t>Telefon / Fax</t>
  </si>
  <si>
    <t>Transportkosten</t>
  </si>
  <si>
    <t>Lebensmittel</t>
  </si>
  <si>
    <t>Sonstige Materialien und Dienstleistungen</t>
  </si>
  <si>
    <t>Zuschüsse</t>
  </si>
  <si>
    <t>Zuschüsse an Gruppen und Initiativen</t>
  </si>
  <si>
    <t>Pflege der überregionalen und internationalen Studierendenbeziehungen</t>
  </si>
  <si>
    <t>Notlagenstipendium</t>
  </si>
  <si>
    <t>Unterstützung geflüchteter Studierender in wirtschaftlicher Notlage</t>
  </si>
  <si>
    <t>Gastvorträge, Vortragsreihen</t>
  </si>
  <si>
    <t>Reise- und Teilnahmekosten</t>
  </si>
  <si>
    <t>Übernachtungskosten</t>
  </si>
  <si>
    <t>Fahrtkosten, Teilnahmebeiträge, Verpflegung</t>
  </si>
  <si>
    <t>Mitgliedsbeiträge</t>
  </si>
  <si>
    <t>Wahlen</t>
  </si>
  <si>
    <t>Künstlersozialabgabe</t>
  </si>
  <si>
    <t>Budgets</t>
  </si>
  <si>
    <t>Ausgaben der Fachschaften aus zusätzl. Nicht-VS-Einnahmen</t>
  </si>
  <si>
    <t>Budgets der Autonomen Referate gem. Anlage 2</t>
  </si>
  <si>
    <t>Budget der Fachschaften</t>
  </si>
  <si>
    <t>Anlage 1 zum Quartalsbericht – Ausgaben der Fachschaften</t>
  </si>
  <si>
    <t>Budgetnr.</t>
  </si>
  <si>
    <t>Fachschaft</t>
  </si>
  <si>
    <t>Budget inkl Rücklagen</t>
  </si>
  <si>
    <t>Gebucht</t>
  </si>
  <si>
    <t>Einnahmen-ausgabequote</t>
  </si>
  <si>
    <t>Ägyptologie</t>
  </si>
  <si>
    <t>Alte Geschichte</t>
  </si>
  <si>
    <t>1.748,94 €</t>
  </si>
  <si>
    <t>American Studies</t>
  </si>
  <si>
    <t>1.951,08 €</t>
  </si>
  <si>
    <t>Anglistik</t>
  </si>
  <si>
    <t>4.359,96 €</t>
  </si>
  <si>
    <t>Assyriologie</t>
  </si>
  <si>
    <t>1.574,87 €</t>
  </si>
  <si>
    <t>Byzantinische Archäologie und Kunstgeschichte</t>
  </si>
  <si>
    <t>1.606,69 €</t>
  </si>
  <si>
    <t>Biologie</t>
  </si>
  <si>
    <t>6.025,77 €</t>
  </si>
  <si>
    <t>Chemie</t>
  </si>
  <si>
    <t>3.948,18 €</t>
  </si>
  <si>
    <t>Computerlinguistik</t>
  </si>
  <si>
    <t>2.589,33 €</t>
  </si>
  <si>
    <t>Deutsch als Fremdsprache</t>
  </si>
  <si>
    <t>3.538,28 €</t>
  </si>
  <si>
    <t>Erziehung und Bildung</t>
  </si>
  <si>
    <t>4.028,67 €</t>
  </si>
  <si>
    <t>Ethnologie</t>
  </si>
  <si>
    <t>2.769,95 €</t>
  </si>
  <si>
    <t>Geographie</t>
  </si>
  <si>
    <t>3.628,12 €</t>
  </si>
  <si>
    <t>Geowissenschaften</t>
  </si>
  <si>
    <t>2.310,45 €</t>
  </si>
  <si>
    <t>Germanistik</t>
  </si>
  <si>
    <t>4.379,61 €</t>
  </si>
  <si>
    <t>Geschichte</t>
  </si>
  <si>
    <t>4.452,61 €</t>
  </si>
  <si>
    <t>Informatik</t>
  </si>
  <si>
    <t>3.260,33 €</t>
  </si>
  <si>
    <t>Islamwissenschaften/Iranistik</t>
  </si>
  <si>
    <t>1.613,24 €</t>
  </si>
  <si>
    <t>Japanologie</t>
  </si>
  <si>
    <t>3.171,43 €</t>
  </si>
  <si>
    <t>Jura</t>
  </si>
  <si>
    <t>10.485,10 €</t>
  </si>
  <si>
    <t>Klassische Archäologie</t>
  </si>
  <si>
    <t>2.017,53 €</t>
  </si>
  <si>
    <t>Klassische Philologie</t>
  </si>
  <si>
    <t>2.455,50 €</t>
  </si>
  <si>
    <t>Kunstgeschichte (Europäische)</t>
  </si>
  <si>
    <t>2.891,61 €</t>
  </si>
  <si>
    <t>Mathematik</t>
  </si>
  <si>
    <t>4.613,57 €</t>
  </si>
  <si>
    <t>Medizin Heidelberg</t>
  </si>
  <si>
    <t>11.147,68 €</t>
  </si>
  <si>
    <t>Medizin Mannheim</t>
  </si>
  <si>
    <t>6.862,42 €</t>
  </si>
  <si>
    <t>Mittellatein/Mittelalterstudien</t>
  </si>
  <si>
    <t>1.552,40 €</t>
  </si>
  <si>
    <t>Molekulare Biotechnologie</t>
  </si>
  <si>
    <t>2.876,64 €</t>
  </si>
  <si>
    <t>Musikwissenschaft</t>
  </si>
  <si>
    <t>2.113,92 €</t>
  </si>
  <si>
    <t>Osteuropastudien</t>
  </si>
  <si>
    <t>1.553,34 €</t>
  </si>
  <si>
    <t>Ostasiatische Kunstgeschichte</t>
  </si>
  <si>
    <t>2.458,31 €</t>
  </si>
  <si>
    <t>Pharmazie</t>
  </si>
  <si>
    <t>2.214,99 €</t>
  </si>
  <si>
    <t>Philosophie</t>
  </si>
  <si>
    <t>3.028,24 €</t>
  </si>
  <si>
    <t>Physik</t>
  </si>
  <si>
    <t>8.090,26 €</t>
  </si>
  <si>
    <t>Pflegewissenschaft/Care</t>
  </si>
  <si>
    <t>1.801,34 €</t>
  </si>
  <si>
    <t>Politikwissenschaft</t>
  </si>
  <si>
    <t>3.720,77 €</t>
  </si>
  <si>
    <t>Psychologie</t>
  </si>
  <si>
    <t>3.799,38 €</t>
  </si>
  <si>
    <t>Religionswissenschaft</t>
  </si>
  <si>
    <t>2.127,02 €</t>
  </si>
  <si>
    <t>Romanistik</t>
  </si>
  <si>
    <t>3.257,53 €</t>
  </si>
  <si>
    <t>Semitistik</t>
  </si>
  <si>
    <t>1.578,61 €</t>
  </si>
  <si>
    <t>Sinologie</t>
  </si>
  <si>
    <t>2.727,84 €</t>
  </si>
  <si>
    <t>Slavistik</t>
  </si>
  <si>
    <t>2.067,13 €</t>
  </si>
  <si>
    <t>Soziologie</t>
  </si>
  <si>
    <t>Sport</t>
  </si>
  <si>
    <t>Südasienwissenschaften (Fachschaft am SAI)</t>
  </si>
  <si>
    <t>2.334,78 €</t>
  </si>
  <si>
    <t>Theologie (Evangelische)</t>
  </si>
  <si>
    <t>3.488,68 €</t>
  </si>
  <si>
    <t>Transcultural Studies</t>
  </si>
  <si>
    <t>1.952,95 €</t>
  </si>
  <si>
    <t>Ur- und Frühgeschichte/Vorderasiatische Archäologie (UFG/VA)</t>
  </si>
  <si>
    <t>1.880,89 €</t>
  </si>
  <si>
    <t>Übersetzen und Dolmetschen</t>
  </si>
  <si>
    <t>Volkswirtschaftslehre (VWL)</t>
  </si>
  <si>
    <t>Zahnmedizin</t>
  </si>
  <si>
    <t>Summe</t>
  </si>
  <si>
    <t>Davon Rücklagen der Fsen</t>
  </si>
  <si>
    <t>Davon Einnahmen aus Beiträgen der FS</t>
  </si>
  <si>
    <t>mathphys ist ein verbund aus mathe physik und info und wirtschaftet zusammen</t>
  </si>
  <si>
    <t>mathphys</t>
  </si>
  <si>
    <t>Anlage 3 zum Bericht  -  Stellenplan 2016</t>
  </si>
  <si>
    <t>Beauftragte für den Haushalt</t>
  </si>
  <si>
    <t>TV-L E10, 50%</t>
  </si>
  <si>
    <t>Sekretariat</t>
  </si>
  <si>
    <t>2x TV-L E8, 51 %</t>
  </si>
  <si>
    <t>Aushilfen nach Bedarf</t>
  </si>
  <si>
    <t>4x TV-L E3, 39h / Monat</t>
  </si>
  <si>
    <t>Technische Unterstützung (EDV etc.)</t>
  </si>
  <si>
    <t>1x TV-L E3, 39h / Monat</t>
  </si>
  <si>
    <t>Homepage und Kontaktpflege</t>
  </si>
  <si>
    <t>Durchlaufende Gelder</t>
  </si>
  <si>
    <t>Durchlaufende Einnahmen aus rnv-Geldern</t>
  </si>
  <si>
    <t>(Grundbeitrag Semesterticket)</t>
  </si>
  <si>
    <t>Sommersemester 2016</t>
  </si>
  <si>
    <t>Wintersemester 2016/2017</t>
  </si>
  <si>
    <t>Durchlaufende Ausgaben zur Weiterleitung an rnv (ohne Erstattung Auslagen Semesterticketrückerstattung)</t>
  </si>
  <si>
    <t>Auslagen VS für Rückerstattung Semesterticket Schwerbehinderte</t>
  </si>
  <si>
    <t>Erstattung Auslagen Rückerstattung Semesterticket Schwerbehinderte durch rnv</t>
  </si>
  <si>
    <t>Aufteilung des Budgets an die Autonomen Referate (Knr. 492)</t>
  </si>
  <si>
    <t>Verausgabt</t>
  </si>
  <si>
    <t>Autonome Referate</t>
  </si>
  <si>
    <t>492.41</t>
  </si>
  <si>
    <t>Frauenreferat</t>
  </si>
  <si>
    <t>492.42</t>
  </si>
  <si>
    <t>Student*innen mit Behinderung und chronischer Erkrankung (Gesundheitsreferat)</t>
  </si>
  <si>
    <t>492.43</t>
  </si>
  <si>
    <t>Antidiskriminierung (Rassismus)</t>
  </si>
  <si>
    <t>492.44</t>
  </si>
  <si>
    <t>Antidiskriminierung (Sexualität) - „Queerreferat“</t>
  </si>
  <si>
    <t>Rücklage FSen HHJ 2015
(8003)</t>
  </si>
  <si>
    <t>Sockelbetrag über 1.500,- €
HHJ 2016</t>
  </si>
  <si>
    <t>Prozent VZÄ</t>
  </si>
  <si>
    <t>Restbetrag Verteilung nach Studienvollzeitäquivalenten</t>
  </si>
  <si>
    <t>Einnahmen VS-Beiträge 2016 gesamt</t>
  </si>
  <si>
    <t>Zuweisungen 2016 gesamt (Rücklage plus Einnahmen aus VS-Beiträgen inkl. VZÄ-Anteil)</t>
  </si>
  <si>
    <t>Anteil an (VS-Beiträge 2016) gesamt, d.h. 40% </t>
  </si>
  <si>
    <t>Chemie und Biochemie</t>
  </si>
  <si>
    <t>Informatik (inklusive Math und Phys)</t>
  </si>
  <si>
    <t>siehe Informatik</t>
  </si>
  <si>
    <t>Ur- und Frühgeschichte/ Vorderasiatische Archäologie (UFG/VA)</t>
  </si>
  <si>
    <t>Gesamt</t>
  </si>
  <si>
    <t>Rundungsdifferenz über 0,93€ erhält Mittellatein</t>
  </si>
  <si>
    <t>Kontrolle: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</si>
</sst>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7];[RED]\-#,##0.00\ [$€-407]"/>
    <numFmt numFmtId="166" formatCode="#,##0"/>
    <numFmt numFmtId="167" formatCode="0.00%"/>
    <numFmt numFmtId="168" formatCode="#,##0.00&quot;   &quot;;[RED]\-#,##0.00&quot;   &quot;"/>
    <numFmt numFmtId="169" formatCode="#,##0.00&quot; €&quot;;[RED]\-#,##0.00&quot; €&quot;"/>
    <numFmt numFmtId="170" formatCode="0%"/>
    <numFmt numFmtId="171" formatCode="0.000%"/>
    <numFmt numFmtId="172" formatCode="#,##0.00&quot; €&quot;"/>
  </numFmts>
  <fonts count="13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 Narrow"/>
      <family val="2"/>
      <charset val="1"/>
    </font>
    <font>
      <sz val="12"/>
      <name val="Arial Narrow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F2DCDB"/>
      </patternFill>
    </fill>
    <fill>
      <patternFill patternType="solid">
        <fgColor rgb="FFB7DEE8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C5FFD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1DA"/>
        <bgColor rgb="FFD9D9D9"/>
      </patternFill>
    </fill>
    <fill>
      <patternFill patternType="solid">
        <fgColor rgb="FFFF5050"/>
        <bgColor rgb="FFFF8080"/>
      </patternFill>
    </fill>
    <fill>
      <patternFill patternType="solid">
        <fgColor rgb="FF000000"/>
        <bgColor rgb="FF0033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15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3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3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3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2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2" applyFont="fals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8" fillId="0" borderId="0" xfId="1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2" borderId="5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6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9" fillId="6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6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9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0" fillId="0" borderId="1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0" fillId="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0" fillId="0" borderId="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0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0" fillId="7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7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0" fillId="8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9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8" fillId="0" borderId="0" xfId="1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2" fillId="8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Pivot-Tabelle Wert" xfId="20" builtinId="54" customBuiltin="true"/>
    <cellStyle name="Excel Built-in Excel Built-in Excel Built-in Excel Built-in Excel Built-in Excel Built-in Pivot-Tabelle Ergebnis" xfId="21" builtinId="54" customBuiltin="true"/>
    <cellStyle name="Excel Built-in Excel Built-in Excel Built-in Excel Built-in Excel Built-in Excel Built-in Pivot-Tabelle Kategorie" xfId="22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FFDF"/>
      <rgbColor rgb="FFFFFF99"/>
      <rgbColor rgb="FFB7DEE8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4:63"/>
  <sheetViews>
    <sheetView windowProtection="false" showFormulas="false" showGridLines="true" showRowColHeaders="true" showZeros="true" rightToLeft="false" tabSelected="false" showOutlineSymbols="true" defaultGridColor="true" view="normal" topLeftCell="A43" colorId="64" zoomScale="75" zoomScaleNormal="75" zoomScalePageLayoutView="100" workbookViewId="0">
      <selection pane="topLeft" activeCell="E6" activeCellId="0" sqref="E6"/>
    </sheetView>
  </sheetViews>
  <sheetFormatPr defaultRowHeight="13.8"/>
  <cols>
    <col collapsed="false" hidden="false" max="1" min="1" style="0" width="10.7488372093023"/>
    <col collapsed="false" hidden="false" max="2" min="2" style="0" width="52.1302325581395"/>
    <col collapsed="false" hidden="false" max="3" min="3" style="0" width="13.5023255813954"/>
    <col collapsed="false" hidden="false" max="4" min="4" style="0" width="14.8744186046512"/>
    <col collapsed="false" hidden="false" max="5" min="5" style="0" width="27.4837209302326"/>
    <col collapsed="false" hidden="false" max="6" min="6" style="0" width="32.8"/>
    <col collapsed="false" hidden="false" max="7" min="7" style="0" width="22.4139534883721"/>
    <col collapsed="false" hidden="false" max="1025" min="8" style="0" width="10.6139534883721"/>
  </cols>
  <sheetData>
    <row r="4" customFormat="false" ht="15" hidden="false" customHeight="true" outlineLevel="0" collapsed="false">
      <c r="A4" s="1" t="s">
        <v>0</v>
      </c>
      <c r="B4" s="1"/>
      <c r="C4" s="1"/>
      <c r="D4" s="1"/>
    </row>
    <row r="5" customFormat="false" ht="15" hidden="false" customHeight="true" outlineLevel="0" collapsed="false">
      <c r="A5" s="1"/>
      <c r="B5" s="1"/>
      <c r="C5" s="1"/>
      <c r="D5" s="1"/>
    </row>
    <row r="6" customFormat="false" ht="13.8" hidden="false" customHeight="false" outlineLevel="0" collapsed="false">
      <c r="A6" s="2"/>
    </row>
    <row r="7" customFormat="false" ht="13.8" hidden="false" customHeight="false" outlineLevel="0" collapsed="false">
      <c r="B7" s="2" t="s">
        <v>1</v>
      </c>
    </row>
    <row r="8" customFormat="false" ht="13.8" hidden="false" customHeight="false" outlineLevel="0" collapsed="false">
      <c r="B8" s="2" t="s">
        <v>2</v>
      </c>
      <c r="C8" s="3"/>
      <c r="D8" s="3"/>
    </row>
    <row r="9" customFormat="false" ht="13.8" hidden="false" customHeight="false" outlineLevel="0" collapsed="false">
      <c r="A9" s="3"/>
      <c r="B9" s="3"/>
      <c r="C9" s="4" t="s">
        <v>3</v>
      </c>
      <c r="D9" s="4"/>
      <c r="E9" s="5" t="s">
        <v>4</v>
      </c>
    </row>
    <row r="10" customFormat="false" ht="13.8" hidden="false" customHeight="false" outlineLevel="0" collapsed="false">
      <c r="A10" s="3"/>
      <c r="B10" s="3"/>
      <c r="C10" s="3" t="s">
        <v>5</v>
      </c>
      <c r="D10" s="5" t="s">
        <v>6</v>
      </c>
      <c r="E10" s="6"/>
    </row>
    <row r="11" customFormat="false" ht="13.8" hidden="false" customHeight="false" outlineLevel="0" collapsed="false">
      <c r="A11" s="2" t="n">
        <v>3</v>
      </c>
      <c r="B11" s="2" t="s">
        <v>7</v>
      </c>
      <c r="C11" s="3"/>
      <c r="D11" s="3"/>
      <c r="E11" s="6"/>
    </row>
    <row r="12" customFormat="false" ht="13.8" hidden="false" customHeight="false" outlineLevel="0" collapsed="false">
      <c r="A12" s="3"/>
      <c r="B12" s="3"/>
      <c r="C12" s="7"/>
      <c r="D12" s="7"/>
      <c r="E12" s="8"/>
    </row>
    <row r="13" customFormat="false" ht="13.8" hidden="false" customHeight="false" outlineLevel="0" collapsed="false">
      <c r="A13" s="3" t="n">
        <v>30</v>
      </c>
      <c r="B13" s="3" t="s">
        <v>8</v>
      </c>
      <c r="C13" s="7" t="n">
        <v>415000</v>
      </c>
      <c r="D13" s="7"/>
      <c r="E13" s="9" t="n">
        <v>425212.57</v>
      </c>
    </row>
    <row r="14" customFormat="false" ht="13.8" hidden="false" customHeight="false" outlineLevel="0" collapsed="false">
      <c r="A14" s="3" t="n">
        <v>31</v>
      </c>
      <c r="B14" s="3" t="s">
        <v>9</v>
      </c>
      <c r="C14" s="7" t="n">
        <f aca="false">D15+D16</f>
        <v>12000</v>
      </c>
      <c r="D14" s="7"/>
      <c r="E14" s="8"/>
    </row>
    <row r="15" customFormat="false" ht="13.8" hidden="false" customHeight="false" outlineLevel="0" collapsed="false">
      <c r="A15" s="3" t="n">
        <v>310</v>
      </c>
      <c r="B15" s="3" t="s">
        <v>10</v>
      </c>
      <c r="C15" s="7"/>
      <c r="D15" s="7" t="n">
        <v>1000</v>
      </c>
      <c r="E15" s="8"/>
    </row>
    <row r="16" customFormat="false" ht="13.8" hidden="false" customHeight="false" outlineLevel="0" collapsed="false">
      <c r="A16" s="3" t="n">
        <v>311</v>
      </c>
      <c r="B16" s="3" t="s">
        <v>11</v>
      </c>
      <c r="C16" s="7"/>
      <c r="D16" s="7" t="n">
        <v>11000</v>
      </c>
      <c r="E16" s="8" t="n">
        <v>3690.46</v>
      </c>
    </row>
    <row r="17" customFormat="false" ht="13.8" hidden="false" customHeight="false" outlineLevel="0" collapsed="false">
      <c r="A17" s="3" t="n">
        <v>32</v>
      </c>
      <c r="B17" s="3" t="s">
        <v>12</v>
      </c>
      <c r="C17" s="7" t="n">
        <v>10000</v>
      </c>
      <c r="D17" s="7"/>
      <c r="E17" s="8" t="n">
        <v>3252.78</v>
      </c>
    </row>
    <row r="18" customFormat="false" ht="13.8" hidden="false" customHeight="false" outlineLevel="0" collapsed="false">
      <c r="A18" s="3"/>
      <c r="B18" s="10"/>
      <c r="C18" s="7"/>
      <c r="D18" s="7"/>
      <c r="E18" s="6"/>
    </row>
    <row r="19" customFormat="false" ht="13.8" hidden="false" customHeight="false" outlineLevel="0" collapsed="false">
      <c r="A19" s="3"/>
      <c r="B19" s="11"/>
      <c r="C19" s="12"/>
      <c r="D19" s="3"/>
      <c r="E19" s="6"/>
    </row>
    <row r="20" customFormat="false" ht="13.8" hidden="false" customHeight="false" outlineLevel="0" collapsed="false">
      <c r="A20" s="3"/>
      <c r="B20" s="3"/>
      <c r="C20" s="4" t="s">
        <v>3</v>
      </c>
      <c r="D20" s="4"/>
      <c r="E20" s="13" t="s">
        <v>13</v>
      </c>
      <c r="F20" s="5" t="s">
        <v>14</v>
      </c>
    </row>
    <row r="21" customFormat="false" ht="13.8" hidden="false" customHeight="false" outlineLevel="0" collapsed="false">
      <c r="A21" s="2" t="n">
        <v>4</v>
      </c>
      <c r="B21" s="2" t="s">
        <v>13</v>
      </c>
      <c r="C21" s="7"/>
      <c r="D21" s="7"/>
      <c r="E21" s="8"/>
    </row>
    <row r="22" customFormat="false" ht="13.8" hidden="false" customHeight="false" outlineLevel="0" collapsed="false">
      <c r="A22" s="3"/>
      <c r="B22" s="3"/>
      <c r="C22" s="7"/>
      <c r="D22" s="7"/>
      <c r="E22" s="8"/>
    </row>
    <row r="23" customFormat="false" ht="13.8" hidden="false" customHeight="false" outlineLevel="0" collapsed="false">
      <c r="A23" s="2" t="n">
        <v>40</v>
      </c>
      <c r="B23" s="3" t="s">
        <v>15</v>
      </c>
      <c r="C23" s="7" t="n">
        <f aca="false">SUM(D24:D25)</f>
        <v>145000</v>
      </c>
      <c r="D23" s="7"/>
      <c r="E23" s="14" t="n">
        <f aca="false">SUM(E24:E25)</f>
        <v>-70810.42</v>
      </c>
      <c r="F23" s="15" t="n">
        <f aca="false">SUM(C23:E23)</f>
        <v>74189.58</v>
      </c>
    </row>
    <row r="24" customFormat="false" ht="13.8" hidden="false" customHeight="false" outlineLevel="0" collapsed="false">
      <c r="A24" s="2" t="n">
        <v>401</v>
      </c>
      <c r="B24" s="3" t="s">
        <v>16</v>
      </c>
      <c r="C24" s="7"/>
      <c r="D24" s="7" t="n">
        <f aca="false">130000</f>
        <v>130000</v>
      </c>
      <c r="E24" s="16" t="n">
        <v>-56979.89</v>
      </c>
      <c r="F24" s="15" t="n">
        <f aca="false">SUM(C24:E24)</f>
        <v>73020.11</v>
      </c>
    </row>
    <row r="25" customFormat="false" ht="13.8" hidden="false" customHeight="false" outlineLevel="0" collapsed="false">
      <c r="A25" s="2" t="n">
        <v>402</v>
      </c>
      <c r="B25" s="3" t="s">
        <v>17</v>
      </c>
      <c r="C25" s="7"/>
      <c r="D25" s="7" t="n">
        <v>15000</v>
      </c>
      <c r="E25" s="16" t="n">
        <v>-13830.53</v>
      </c>
      <c r="F25" s="15" t="n">
        <f aca="false">SUM(C25:E25)</f>
        <v>1169.47</v>
      </c>
    </row>
    <row r="26" customFormat="false" ht="13.8" hidden="false" customHeight="false" outlineLevel="0" collapsed="false">
      <c r="A26" s="2" t="n">
        <v>41</v>
      </c>
      <c r="B26" s="3" t="s">
        <v>18</v>
      </c>
      <c r="C26" s="7" t="n">
        <f aca="false">SUM(D27:D47)</f>
        <v>76500</v>
      </c>
      <c r="D26" s="7"/>
      <c r="E26" s="14" t="n">
        <f aca="false">SUM(E27:E47)</f>
        <v>-20191.24</v>
      </c>
      <c r="F26" s="15" t="n">
        <f aca="false">SUM(C26:E26)</f>
        <v>56308.76</v>
      </c>
    </row>
    <row r="27" customFormat="false" ht="13.8" hidden="false" customHeight="false" outlineLevel="0" collapsed="false">
      <c r="A27" s="3" t="n">
        <v>4100</v>
      </c>
      <c r="B27" s="10" t="s">
        <v>19</v>
      </c>
      <c r="C27" s="7"/>
      <c r="D27" s="7" t="n">
        <v>5000</v>
      </c>
      <c r="E27" s="16" t="n">
        <v>-351.29</v>
      </c>
      <c r="F27" s="15" t="n">
        <f aca="false">SUM(C27:E27)</f>
        <v>4648.71</v>
      </c>
      <c r="G27" s="17"/>
    </row>
    <row r="28" customFormat="false" ht="13.8" hidden="false" customHeight="false" outlineLevel="0" collapsed="false">
      <c r="A28" s="3" t="n">
        <v>4102</v>
      </c>
      <c r="B28" s="10" t="s">
        <v>20</v>
      </c>
      <c r="C28" s="7"/>
      <c r="D28" s="7" t="n">
        <v>500</v>
      </c>
      <c r="E28" s="16" t="n">
        <v>-117.33</v>
      </c>
      <c r="F28" s="15" t="n">
        <f aca="false">SUM(C28:E28)</f>
        <v>382.67</v>
      </c>
    </row>
    <row r="29" customFormat="false" ht="13.8" hidden="false" customHeight="false" outlineLevel="0" collapsed="false">
      <c r="A29" s="3" t="n">
        <v>4103</v>
      </c>
      <c r="B29" s="10" t="s">
        <v>21</v>
      </c>
      <c r="C29" s="7"/>
      <c r="D29" s="7" t="n">
        <v>6000</v>
      </c>
      <c r="E29" s="18"/>
      <c r="F29" s="15" t="n">
        <f aca="false">SUM(C29:E29)</f>
        <v>6000</v>
      </c>
    </row>
    <row r="30" customFormat="false" ht="13.8" hidden="false" customHeight="false" outlineLevel="0" collapsed="false">
      <c r="A30" s="3" t="n">
        <v>4104</v>
      </c>
      <c r="B30" s="10" t="s">
        <v>22</v>
      </c>
      <c r="C30" s="7"/>
      <c r="D30" s="7" t="n">
        <v>500</v>
      </c>
      <c r="E30" s="8"/>
      <c r="F30" s="15" t="n">
        <f aca="false">SUM(C30:E30)</f>
        <v>500</v>
      </c>
    </row>
    <row r="31" s="19" customFormat="true" ht="13.8" hidden="false" customHeight="false" outlineLevel="0" collapsed="false">
      <c r="A31" s="3" t="n">
        <v>4105</v>
      </c>
      <c r="B31" s="10" t="s">
        <v>23</v>
      </c>
      <c r="C31" s="7"/>
      <c r="D31" s="7" t="n">
        <v>4000</v>
      </c>
      <c r="E31" s="16" t="n">
        <v>-1198.73</v>
      </c>
      <c r="F31" s="15" t="n">
        <f aca="false">SUM(C31:E31)</f>
        <v>2801.27</v>
      </c>
      <c r="G31" s="0"/>
      <c r="AMH31" s="0"/>
      <c r="AMI31" s="0"/>
      <c r="AMJ31" s="0"/>
    </row>
    <row r="32" customFormat="false" ht="13.8" hidden="false" customHeight="false" outlineLevel="0" collapsed="false">
      <c r="A32" s="3" t="n">
        <v>4110</v>
      </c>
      <c r="B32" s="10" t="s">
        <v>24</v>
      </c>
      <c r="C32" s="7"/>
      <c r="D32" s="7" t="n">
        <v>1000</v>
      </c>
      <c r="E32" s="16" t="n">
        <v>-312.06</v>
      </c>
      <c r="F32" s="15" t="n">
        <f aca="false">SUM(C32:E32)</f>
        <v>687.94</v>
      </c>
    </row>
    <row r="33" customFormat="false" ht="13.8" hidden="false" customHeight="false" outlineLevel="0" collapsed="false">
      <c r="A33" s="3" t="n">
        <v>4111</v>
      </c>
      <c r="B33" s="10" t="s">
        <v>25</v>
      </c>
      <c r="C33" s="7"/>
      <c r="D33" s="7" t="n">
        <v>3000</v>
      </c>
      <c r="E33" s="16" t="n">
        <v>-3464.17</v>
      </c>
      <c r="F33" s="15" t="n">
        <f aca="false">SUM(C33:E33)</f>
        <v>-464.17</v>
      </c>
    </row>
    <row r="34" customFormat="false" ht="13.8" hidden="false" customHeight="false" outlineLevel="0" collapsed="false">
      <c r="A34" s="3" t="n">
        <v>4112</v>
      </c>
      <c r="B34" s="10" t="s">
        <v>26</v>
      </c>
      <c r="C34" s="7"/>
      <c r="D34" s="7" t="n">
        <v>1000</v>
      </c>
      <c r="E34" s="16" t="n">
        <v>-1188.8</v>
      </c>
      <c r="F34" s="15" t="n">
        <f aca="false">SUM(C34:E34)</f>
        <v>-188.8</v>
      </c>
    </row>
    <row r="35" customFormat="false" ht="13.8" hidden="false" customHeight="false" outlineLevel="0" collapsed="false">
      <c r="A35" s="3" t="n">
        <v>4113</v>
      </c>
      <c r="B35" s="10" t="s">
        <v>27</v>
      </c>
      <c r="C35" s="7"/>
      <c r="D35" s="7" t="n">
        <v>2000</v>
      </c>
      <c r="E35" s="16" t="n">
        <v>-509.9</v>
      </c>
      <c r="F35" s="15" t="n">
        <f aca="false">SUM(C35:E35)</f>
        <v>1490.1</v>
      </c>
    </row>
    <row r="36" customFormat="false" ht="13.8" hidden="false" customHeight="false" outlineLevel="0" collapsed="false">
      <c r="A36" s="3" t="n">
        <v>4114</v>
      </c>
      <c r="B36" s="10" t="s">
        <v>28</v>
      </c>
      <c r="C36" s="7"/>
      <c r="D36" s="7" t="n">
        <v>2000</v>
      </c>
      <c r="E36" s="16" t="n">
        <v>-130.99</v>
      </c>
      <c r="F36" s="15" t="n">
        <f aca="false">SUM(C36:E36)</f>
        <v>1869.01</v>
      </c>
    </row>
    <row r="37" customFormat="false" ht="13.8" hidden="false" customHeight="false" outlineLevel="0" collapsed="false">
      <c r="A37" s="3" t="n">
        <v>4120</v>
      </c>
      <c r="B37" s="10" t="s">
        <v>29</v>
      </c>
      <c r="C37" s="7"/>
      <c r="D37" s="7" t="n">
        <v>10000</v>
      </c>
      <c r="E37" s="16" t="n">
        <v>-237.61</v>
      </c>
      <c r="F37" s="15" t="n">
        <f aca="false">SUM(C37:E37)</f>
        <v>9762.39</v>
      </c>
    </row>
    <row r="38" customFormat="false" ht="13.8" hidden="false" customHeight="false" outlineLevel="0" collapsed="false">
      <c r="A38" s="3" t="n">
        <v>4130</v>
      </c>
      <c r="B38" s="10" t="s">
        <v>30</v>
      </c>
      <c r="C38" s="7"/>
      <c r="D38" s="7" t="n">
        <v>10000</v>
      </c>
      <c r="E38" s="16" t="n">
        <v>-3210.75</v>
      </c>
      <c r="F38" s="15" t="n">
        <f aca="false">SUM(C38:E38)</f>
        <v>6789.25</v>
      </c>
    </row>
    <row r="39" customFormat="false" ht="13.8" hidden="false" customHeight="false" outlineLevel="0" collapsed="false">
      <c r="A39" s="3" t="n">
        <v>4140</v>
      </c>
      <c r="B39" s="10" t="s">
        <v>31</v>
      </c>
      <c r="C39" s="7"/>
      <c r="D39" s="7" t="n">
        <v>12500</v>
      </c>
      <c r="E39" s="16" t="n">
        <v>-1480.57</v>
      </c>
      <c r="F39" s="15" t="n">
        <f aca="false">SUM(C39:E39)</f>
        <v>11019.43</v>
      </c>
    </row>
    <row r="40" customFormat="false" ht="13.8" hidden="false" customHeight="false" outlineLevel="0" collapsed="false">
      <c r="A40" s="3" t="n">
        <v>4151</v>
      </c>
      <c r="B40" s="10" t="s">
        <v>32</v>
      </c>
      <c r="C40" s="7"/>
      <c r="D40" s="7" t="n">
        <v>2000</v>
      </c>
      <c r="E40" s="16" t="n">
        <v>-1032.03</v>
      </c>
      <c r="F40" s="15" t="n">
        <f aca="false">SUM(C40:E40)</f>
        <v>967.97</v>
      </c>
    </row>
    <row r="41" customFormat="false" ht="13.8" hidden="false" customHeight="false" outlineLevel="0" collapsed="false">
      <c r="A41" s="3" t="n">
        <v>4152</v>
      </c>
      <c r="B41" s="10" t="s">
        <v>33</v>
      </c>
      <c r="C41" s="7"/>
      <c r="D41" s="7" t="n">
        <v>4500</v>
      </c>
      <c r="E41" s="16" t="n">
        <v>-2609.6</v>
      </c>
      <c r="F41" s="15" t="n">
        <f aca="false">SUM(C41:E41)</f>
        <v>1890.4</v>
      </c>
    </row>
    <row r="42" customFormat="false" ht="13.8" hidden="false" customHeight="false" outlineLevel="0" collapsed="false">
      <c r="A42" s="3" t="n">
        <v>4160</v>
      </c>
      <c r="B42" s="10" t="s">
        <v>34</v>
      </c>
      <c r="C42" s="7"/>
      <c r="D42" s="7" t="n">
        <v>1000</v>
      </c>
      <c r="E42" s="16" t="n">
        <v>-114.34</v>
      </c>
      <c r="F42" s="15" t="n">
        <f aca="false">SUM(C42:E42)</f>
        <v>885.66</v>
      </c>
    </row>
    <row r="43" customFormat="false" ht="13.8" hidden="false" customHeight="false" outlineLevel="0" collapsed="false">
      <c r="A43" s="3" t="n">
        <v>4171</v>
      </c>
      <c r="B43" s="10" t="s">
        <v>35</v>
      </c>
      <c r="C43" s="7"/>
      <c r="D43" s="7" t="n">
        <v>500</v>
      </c>
      <c r="E43" s="16" t="n">
        <v>-75.46</v>
      </c>
      <c r="F43" s="15" t="n">
        <f aca="false">SUM(C43:E43)</f>
        <v>424.54</v>
      </c>
    </row>
    <row r="44" customFormat="false" ht="13.8" hidden="false" customHeight="false" outlineLevel="0" collapsed="false">
      <c r="A44" s="3" t="n">
        <v>4172</v>
      </c>
      <c r="B44" s="10" t="s">
        <v>36</v>
      </c>
      <c r="C44" s="7"/>
      <c r="D44" s="7" t="n">
        <v>3000</v>
      </c>
      <c r="E44" s="16" t="n">
        <v>-1120.88</v>
      </c>
      <c r="F44" s="15" t="n">
        <f aca="false">SUM(C44:E44)</f>
        <v>1879.12</v>
      </c>
    </row>
    <row r="45" customFormat="false" ht="13.8" hidden="false" customHeight="false" outlineLevel="0" collapsed="false">
      <c r="A45" s="3" t="n">
        <v>4173</v>
      </c>
      <c r="B45" s="10" t="s">
        <v>37</v>
      </c>
      <c r="C45" s="7"/>
      <c r="D45" s="7" t="n">
        <v>1000</v>
      </c>
      <c r="E45" s="16" t="n">
        <v>-214.96</v>
      </c>
      <c r="F45" s="15" t="n">
        <f aca="false">SUM(C45:E45)</f>
        <v>785.04</v>
      </c>
    </row>
    <row r="46" customFormat="false" ht="13.8" hidden="false" customHeight="false" outlineLevel="0" collapsed="false">
      <c r="A46" s="3" t="n">
        <v>4180</v>
      </c>
      <c r="B46" s="10" t="s">
        <v>38</v>
      </c>
      <c r="C46" s="7"/>
      <c r="D46" s="7" t="n">
        <v>4000</v>
      </c>
      <c r="E46" s="16" t="n">
        <v>-443.28</v>
      </c>
      <c r="F46" s="15" t="n">
        <f aca="false">SUM(C46:E46)</f>
        <v>3556.72</v>
      </c>
    </row>
    <row r="47" customFormat="false" ht="13.8" hidden="false" customHeight="false" outlineLevel="0" collapsed="false">
      <c r="A47" s="3" t="n">
        <v>4199</v>
      </c>
      <c r="B47" s="10" t="s">
        <v>39</v>
      </c>
      <c r="C47" s="7"/>
      <c r="D47" s="7" t="n">
        <v>3000</v>
      </c>
      <c r="E47" s="16" t="n">
        <v>-2378.49</v>
      </c>
      <c r="F47" s="15" t="n">
        <f aca="false">SUM(C47:E47)</f>
        <v>621.51</v>
      </c>
    </row>
    <row r="48" customFormat="false" ht="13.8" hidden="false" customHeight="false" outlineLevel="0" collapsed="false">
      <c r="A48" s="2" t="n">
        <v>42</v>
      </c>
      <c r="B48" s="2" t="s">
        <v>40</v>
      </c>
      <c r="C48" s="7" t="n">
        <f aca="false">D49+D50+D51+D52</f>
        <v>74700</v>
      </c>
      <c r="D48" s="7"/>
      <c r="E48" s="20" t="n">
        <f aca="false">SUM(E49:E52)</f>
        <v>-42830.17</v>
      </c>
      <c r="F48" s="15" t="n">
        <f aca="false">SUM(C48:E48)</f>
        <v>31869.83</v>
      </c>
    </row>
    <row r="49" customFormat="false" ht="13.8" hidden="false" customHeight="false" outlineLevel="0" collapsed="false">
      <c r="A49" s="3" t="n">
        <v>4200</v>
      </c>
      <c r="B49" s="10" t="s">
        <v>41</v>
      </c>
      <c r="C49" s="7"/>
      <c r="D49" s="7" t="n">
        <v>45000</v>
      </c>
      <c r="E49" s="16" t="n">
        <v>-40635.37</v>
      </c>
      <c r="F49" s="15" t="n">
        <f aca="false">SUM(C49:E49)</f>
        <v>4364.63</v>
      </c>
    </row>
    <row r="50" customFormat="false" ht="26.85" hidden="false" customHeight="true" outlineLevel="0" collapsed="false">
      <c r="A50" s="3" t="n">
        <v>4201</v>
      </c>
      <c r="B50" s="21" t="s">
        <v>42</v>
      </c>
      <c r="C50" s="7"/>
      <c r="D50" s="7" t="n">
        <v>4000</v>
      </c>
      <c r="E50" s="16" t="n">
        <v>-98</v>
      </c>
      <c r="F50" s="15" t="n">
        <f aca="false">SUM(C50:E50)</f>
        <v>3902</v>
      </c>
    </row>
    <row r="51" customFormat="false" ht="13.8" hidden="false" customHeight="false" outlineLevel="0" collapsed="false">
      <c r="A51" s="3" t="n">
        <v>4202</v>
      </c>
      <c r="B51" s="10" t="s">
        <v>43</v>
      </c>
      <c r="C51" s="7"/>
      <c r="D51" s="7" t="n">
        <v>5700</v>
      </c>
      <c r="E51" s="16" t="n">
        <v>-2096.8</v>
      </c>
      <c r="F51" s="15" t="n">
        <f aca="false">SUM(C51:E51)</f>
        <v>3603.2</v>
      </c>
    </row>
    <row r="52" customFormat="false" ht="13.8" hidden="false" customHeight="false" outlineLevel="0" collapsed="false">
      <c r="A52" s="3" t="n">
        <v>4203</v>
      </c>
      <c r="B52" s="10" t="s">
        <v>44</v>
      </c>
      <c r="C52" s="7"/>
      <c r="D52" s="7" t="n">
        <v>20000</v>
      </c>
      <c r="E52" s="8" t="n">
        <v>0</v>
      </c>
      <c r="F52" s="15" t="n">
        <f aca="false">SUM(C52:E52)</f>
        <v>20000</v>
      </c>
    </row>
    <row r="53" customFormat="false" ht="13.8" hidden="false" customHeight="false" outlineLevel="0" collapsed="false">
      <c r="A53" s="2" t="n">
        <v>43</v>
      </c>
      <c r="B53" s="3" t="s">
        <v>45</v>
      </c>
      <c r="C53" s="7" t="n">
        <v>1000</v>
      </c>
      <c r="D53" s="7"/>
      <c r="E53" s="8" t="n">
        <v>0</v>
      </c>
      <c r="F53" s="15" t="n">
        <f aca="false">SUM(C53:E53)</f>
        <v>1000</v>
      </c>
    </row>
    <row r="54" customFormat="false" ht="13.8" hidden="false" customHeight="false" outlineLevel="0" collapsed="false">
      <c r="A54" s="2" t="n">
        <v>44</v>
      </c>
      <c r="B54" s="3" t="s">
        <v>46</v>
      </c>
      <c r="C54" s="7" t="n">
        <f aca="false">SUM(D55:D56)</f>
        <v>7500</v>
      </c>
      <c r="D54" s="7"/>
      <c r="E54" s="8" t="n">
        <v>0</v>
      </c>
      <c r="F54" s="15" t="n">
        <f aca="false">SUM(C54:E54)</f>
        <v>7500</v>
      </c>
    </row>
    <row r="55" customFormat="false" ht="13.8" hidden="false" customHeight="false" outlineLevel="0" collapsed="false">
      <c r="A55" s="3" t="n">
        <v>4400</v>
      </c>
      <c r="B55" s="10" t="s">
        <v>47</v>
      </c>
      <c r="C55" s="7"/>
      <c r="D55" s="7" t="n">
        <v>3000</v>
      </c>
      <c r="E55" s="16" t="n">
        <v>-1504</v>
      </c>
      <c r="F55" s="15" t="n">
        <f aca="false">SUM(C55:E55)</f>
        <v>1496</v>
      </c>
    </row>
    <row r="56" customFormat="false" ht="13.8" hidden="false" customHeight="false" outlineLevel="0" collapsed="false">
      <c r="A56" s="3" t="n">
        <v>4401</v>
      </c>
      <c r="B56" s="10" t="s">
        <v>48</v>
      </c>
      <c r="C56" s="7"/>
      <c r="D56" s="7" t="n">
        <v>4500</v>
      </c>
      <c r="E56" s="16" t="n">
        <v>-1090.65</v>
      </c>
      <c r="F56" s="15" t="n">
        <f aca="false">SUM(C56:E56)</f>
        <v>3409.35</v>
      </c>
    </row>
    <row r="57" customFormat="false" ht="13.8" hidden="false" customHeight="false" outlineLevel="0" collapsed="false">
      <c r="A57" s="2" t="n">
        <v>45</v>
      </c>
      <c r="B57" s="3" t="s">
        <v>49</v>
      </c>
      <c r="C57" s="7" t="n">
        <v>12200</v>
      </c>
      <c r="D57" s="7"/>
      <c r="E57" s="16" t="n">
        <v>-6260.15</v>
      </c>
      <c r="F57" s="15" t="n">
        <f aca="false">SUM(C57:E57)</f>
        <v>5939.85</v>
      </c>
      <c r="G57" s="17"/>
    </row>
    <row r="58" customFormat="false" ht="13.8" hidden="false" customHeight="false" outlineLevel="0" collapsed="false">
      <c r="A58" s="2" t="n">
        <v>46</v>
      </c>
      <c r="B58" s="3" t="s">
        <v>50</v>
      </c>
      <c r="C58" s="7" t="n">
        <v>6000</v>
      </c>
      <c r="D58" s="7"/>
      <c r="E58" s="16" t="n">
        <v>-9500.69</v>
      </c>
      <c r="F58" s="15" t="n">
        <f aca="false">SUM(C58:E58)</f>
        <v>-3500.69</v>
      </c>
      <c r="G58" s="17"/>
    </row>
    <row r="59" customFormat="false" ht="13.8" hidden="false" customHeight="false" outlineLevel="0" collapsed="false">
      <c r="A59" s="2" t="n">
        <v>47</v>
      </c>
      <c r="B59" s="3" t="s">
        <v>51</v>
      </c>
      <c r="C59" s="7" t="n">
        <v>3000</v>
      </c>
      <c r="D59" s="7"/>
      <c r="E59" s="16" t="n">
        <v>-133.12</v>
      </c>
      <c r="F59" s="15" t="n">
        <f aca="false">SUM(C59:E59)</f>
        <v>2866.88</v>
      </c>
    </row>
    <row r="60" customFormat="false" ht="13.8" hidden="false" customHeight="false" outlineLevel="0" collapsed="false">
      <c r="A60" s="2" t="n">
        <v>49</v>
      </c>
      <c r="B60" s="3" t="s">
        <v>52</v>
      </c>
      <c r="C60" s="7" t="n">
        <f aca="false">D61+D62+D63</f>
        <v>255000</v>
      </c>
      <c r="D60" s="7"/>
      <c r="E60" s="14" t="n">
        <f aca="false">SUM(E61:E63)</f>
        <v>-50998.88</v>
      </c>
      <c r="F60" s="15"/>
    </row>
    <row r="61" customFormat="false" ht="27.6" hidden="false" customHeight="true" outlineLevel="0" collapsed="false">
      <c r="A61" s="3" t="n">
        <v>491</v>
      </c>
      <c r="B61" s="21" t="s">
        <v>53</v>
      </c>
      <c r="C61" s="7"/>
      <c r="D61" s="7" t="n">
        <v>15000</v>
      </c>
      <c r="E61" s="8" t="n">
        <v>0</v>
      </c>
      <c r="F61" s="15" t="n">
        <f aca="false">SUM(C61:E61)</f>
        <v>15000</v>
      </c>
    </row>
    <row r="62" customFormat="false" ht="13.8" hidden="false" customHeight="false" outlineLevel="0" collapsed="false">
      <c r="A62" s="3" t="n">
        <v>492</v>
      </c>
      <c r="B62" s="10" t="s">
        <v>54</v>
      </c>
      <c r="C62" s="7"/>
      <c r="D62" s="7" t="n">
        <v>40000</v>
      </c>
      <c r="E62" s="22" t="n">
        <v>-1676.25</v>
      </c>
      <c r="F62" s="15" t="n">
        <f aca="false">SUM(C62:E62)</f>
        <v>38323.75</v>
      </c>
    </row>
    <row r="63" customFormat="false" ht="13.8" hidden="false" customHeight="false" outlineLevel="0" collapsed="false">
      <c r="A63" s="3" t="n">
        <v>493</v>
      </c>
      <c r="B63" s="10" t="s">
        <v>55</v>
      </c>
      <c r="C63" s="7"/>
      <c r="D63" s="7" t="n">
        <v>200000</v>
      </c>
      <c r="E63" s="23" t="n">
        <v>-49322.63</v>
      </c>
      <c r="F63" s="15" t="n">
        <f aca="false">SUM(C63:E63)</f>
        <v>150677.37</v>
      </c>
    </row>
  </sheetData>
  <mergeCells count="3">
    <mergeCell ref="A4:D5"/>
    <mergeCell ref="C9:D9"/>
    <mergeCell ref="C20:D20"/>
  </mergeCells>
  <printOptions headings="false" gridLines="false" gridLinesSet="true" horizontalCentered="false" verticalCentered="false"/>
  <pageMargins left="0.315277777777778" right="0.315277777777778" top="0.39375" bottom="0.39375" header="0" footer="0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3"/>
  <sheetViews>
    <sheetView windowProtection="false" showFormulas="false" showGridLines="fals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D57" activeCellId="0" sqref="D57"/>
    </sheetView>
  </sheetViews>
  <sheetFormatPr defaultRowHeight="13.8"/>
  <cols>
    <col collapsed="false" hidden="false" max="1" min="1" style="0" width="10.7488372093023"/>
    <col collapsed="false" hidden="false" max="2" min="2" style="0" width="32.1674418604651"/>
    <col collapsed="false" hidden="false" max="3" min="3" style="15" width="12.0697674418605"/>
    <col collapsed="false" hidden="false" max="4" min="4" style="15" width="10.5023255813953"/>
    <col collapsed="false" hidden="false" max="5" min="5" style="0" width="10.6744186046512"/>
    <col collapsed="false" hidden="false" max="6" min="6" style="0" width="11.6511627906977"/>
    <col collapsed="false" hidden="false" max="7" min="7" style="0" width="12.9116279069767"/>
    <col collapsed="false" hidden="false" max="1025" min="8" style="0" width="10.6139534883721"/>
  </cols>
  <sheetData>
    <row r="1" customFormat="false" ht="13.8" hidden="false" customHeight="false" outlineLevel="0" collapsed="false">
      <c r="A1" s="2" t="s">
        <v>56</v>
      </c>
      <c r="C1" s="0"/>
      <c r="D1" s="0"/>
      <c r="F1" s="2"/>
    </row>
    <row r="2" customFormat="false" ht="22.35" hidden="false" customHeight="true" outlineLevel="0" collapsed="false">
      <c r="C2" s="0"/>
      <c r="D2" s="0"/>
    </row>
    <row r="3" customFormat="false" ht="68.65" hidden="false" customHeight="true" outlineLevel="0" collapsed="false">
      <c r="A3" s="5" t="s">
        <v>57</v>
      </c>
      <c r="B3" s="3" t="s">
        <v>58</v>
      </c>
      <c r="C3" s="24" t="s">
        <v>59</v>
      </c>
      <c r="D3" s="25" t="s">
        <v>8</v>
      </c>
      <c r="E3" s="24" t="s">
        <v>60</v>
      </c>
      <c r="F3" s="26" t="s">
        <v>14</v>
      </c>
      <c r="G3" s="26" t="s">
        <v>61</v>
      </c>
    </row>
    <row r="4" customFormat="false" ht="14.9" hidden="false" customHeight="false" outlineLevel="0" collapsed="false">
      <c r="A4" s="27" t="n">
        <v>493901</v>
      </c>
      <c r="B4" s="0" t="s">
        <v>62</v>
      </c>
      <c r="C4" s="15" t="n">
        <v>3255.67</v>
      </c>
      <c r="D4" s="28" t="n">
        <v>1617.92</v>
      </c>
      <c r="E4" s="29" t="n">
        <v>-101.85</v>
      </c>
      <c r="F4" s="15" t="n">
        <f aca="false">(C4+E4)</f>
        <v>3153.82</v>
      </c>
      <c r="G4" s="30" t="n">
        <f aca="false">E4*-1/D4</f>
        <v>0.0629511965981013</v>
      </c>
    </row>
    <row r="5" customFormat="false" ht="14.9" hidden="false" customHeight="false" outlineLevel="0" collapsed="false">
      <c r="A5" s="27" t="n">
        <v>493902</v>
      </c>
      <c r="B5" s="0" t="s">
        <v>63</v>
      </c>
      <c r="C5" s="15" t="n">
        <v>3500.76</v>
      </c>
      <c r="D5" s="28" t="s">
        <v>64</v>
      </c>
      <c r="E5" s="29" t="n">
        <v>-67.06</v>
      </c>
      <c r="F5" s="15" t="n">
        <f aca="false">(C5+E5)</f>
        <v>3433.7</v>
      </c>
      <c r="G5" s="30" t="n">
        <f aca="false">E5*-1/D5</f>
        <v>0.0383432250391666</v>
      </c>
    </row>
    <row r="6" customFormat="false" ht="14.9" hidden="false" customHeight="false" outlineLevel="0" collapsed="false">
      <c r="A6" s="27" t="n">
        <v>493903</v>
      </c>
      <c r="B6" s="0" t="s">
        <v>65</v>
      </c>
      <c r="C6" s="15" t="n">
        <v>3872.93</v>
      </c>
      <c r="D6" s="28" t="s">
        <v>66</v>
      </c>
      <c r="E6" s="15" t="n">
        <v>0</v>
      </c>
      <c r="F6" s="15" t="n">
        <f aca="false">(C6+E6)</f>
        <v>3872.93</v>
      </c>
      <c r="G6" s="30" t="n">
        <f aca="false">E6*-1/D6</f>
        <v>-0</v>
      </c>
    </row>
    <row r="7" customFormat="false" ht="14.9" hidden="false" customHeight="false" outlineLevel="0" collapsed="false">
      <c r="A7" s="27" t="n">
        <v>493904</v>
      </c>
      <c r="B7" s="0" t="s">
        <v>67</v>
      </c>
      <c r="C7" s="15" t="n">
        <v>7770.89</v>
      </c>
      <c r="D7" s="28" t="s">
        <v>68</v>
      </c>
      <c r="E7" s="29" t="n">
        <v>-345.4</v>
      </c>
      <c r="F7" s="15" t="n">
        <f aca="false">(C7+E7)</f>
        <v>7425.49</v>
      </c>
      <c r="G7" s="30" t="n">
        <f aca="false">E7*-1/D7</f>
        <v>0.0792209102835806</v>
      </c>
    </row>
    <row r="8" customFormat="false" ht="14.9" hidden="false" customHeight="false" outlineLevel="0" collapsed="false">
      <c r="A8" s="27" t="n">
        <v>493905</v>
      </c>
      <c r="B8" s="0" t="s">
        <v>69</v>
      </c>
      <c r="C8" s="15" t="n">
        <v>3138.72</v>
      </c>
      <c r="D8" s="28" t="s">
        <v>70</v>
      </c>
      <c r="E8" s="29" t="n">
        <v>-296.12</v>
      </c>
      <c r="F8" s="15" t="n">
        <f aca="false">(C8+E8)</f>
        <v>2842.6</v>
      </c>
      <c r="G8" s="30" t="n">
        <f aca="false">E8*-1/D8</f>
        <v>0.188028218202137</v>
      </c>
    </row>
    <row r="9" customFormat="false" ht="28.35" hidden="false" customHeight="false" outlineLevel="0" collapsed="false">
      <c r="A9" s="27" t="n">
        <v>493906</v>
      </c>
      <c r="B9" s="31" t="s">
        <v>71</v>
      </c>
      <c r="C9" s="15" t="n">
        <v>3215.38</v>
      </c>
      <c r="D9" s="28" t="s">
        <v>72</v>
      </c>
      <c r="E9" s="29" t="n">
        <v>-1726.61</v>
      </c>
      <c r="F9" s="15" t="n">
        <f aca="false">(C9+E9)</f>
        <v>1488.77</v>
      </c>
      <c r="G9" s="30" t="n">
        <f aca="false">E9*-1/D9</f>
        <v>1.07463792019618</v>
      </c>
    </row>
    <row r="10" customFormat="false" ht="14.9" hidden="false" customHeight="false" outlineLevel="0" collapsed="false">
      <c r="A10" s="27" t="n">
        <v>493907</v>
      </c>
      <c r="B10" s="0" t="s">
        <v>73</v>
      </c>
      <c r="C10" s="15" t="n">
        <v>12033.78</v>
      </c>
      <c r="D10" s="28" t="s">
        <v>74</v>
      </c>
      <c r="E10" s="29" t="n">
        <v>-719.63</v>
      </c>
      <c r="F10" s="15" t="n">
        <f aca="false">(C10+E10)</f>
        <v>11314.15</v>
      </c>
      <c r="G10" s="30" t="n">
        <f aca="false">E10*-1/D10</f>
        <v>0.119425401235029</v>
      </c>
    </row>
    <row r="11" customFormat="false" ht="14.9" hidden="false" customHeight="false" outlineLevel="0" collapsed="false">
      <c r="A11" s="27" t="n">
        <v>493908</v>
      </c>
      <c r="B11" s="0" t="s">
        <v>75</v>
      </c>
      <c r="C11" s="15" t="n">
        <v>7845.14</v>
      </c>
      <c r="D11" s="28" t="s">
        <v>76</v>
      </c>
      <c r="E11" s="29" t="n">
        <v>-932.47</v>
      </c>
      <c r="F11" s="15" t="n">
        <f aca="false">(C11+E11)</f>
        <v>6912.67</v>
      </c>
      <c r="G11" s="30" t="n">
        <f aca="false">E11*-1/D11</f>
        <v>0.23617717530609</v>
      </c>
    </row>
    <row r="12" customFormat="false" ht="14.9" hidden="false" customHeight="false" outlineLevel="0" collapsed="false">
      <c r="A12" s="27" t="n">
        <v>493909</v>
      </c>
      <c r="B12" s="0" t="s">
        <v>77</v>
      </c>
      <c r="C12" s="15" t="n">
        <v>5010.16</v>
      </c>
      <c r="D12" s="28" t="s">
        <v>78</v>
      </c>
      <c r="E12" s="29" t="n">
        <v>-942.59</v>
      </c>
      <c r="F12" s="15" t="n">
        <f aca="false">(C12+E12)</f>
        <v>4067.57</v>
      </c>
      <c r="G12" s="30" t="n">
        <f aca="false">E12*-1/D12</f>
        <v>0.364028532477513</v>
      </c>
    </row>
    <row r="13" customFormat="false" ht="14.9" hidden="false" customHeight="false" outlineLevel="0" collapsed="false">
      <c r="A13" s="27" t="n">
        <v>493910</v>
      </c>
      <c r="B13" s="0" t="s">
        <v>79</v>
      </c>
      <c r="C13" s="15" t="n">
        <v>7117.05</v>
      </c>
      <c r="D13" s="28" t="s">
        <v>80</v>
      </c>
      <c r="E13" s="29" t="n">
        <v>-791.14</v>
      </c>
      <c r="F13" s="15" t="n">
        <f aca="false">(C13+E13)</f>
        <v>6325.91</v>
      </c>
      <c r="G13" s="30" t="n">
        <f aca="false">E13*-1/D13</f>
        <v>0.223594514849023</v>
      </c>
    </row>
    <row r="14" customFormat="false" ht="14.9" hidden="false" customHeight="false" outlineLevel="0" collapsed="false">
      <c r="A14" s="27" t="n">
        <v>493911</v>
      </c>
      <c r="B14" s="0" t="s">
        <v>81</v>
      </c>
      <c r="C14" s="15" t="n">
        <v>5215.28</v>
      </c>
      <c r="D14" s="28" t="s">
        <v>82</v>
      </c>
      <c r="E14" s="29" t="n">
        <v>-89.99</v>
      </c>
      <c r="F14" s="15" t="n">
        <f aca="false">(C14+E14)</f>
        <v>5125.29</v>
      </c>
      <c r="G14" s="30" t="n">
        <f aca="false">E14*-1/D14</f>
        <v>0.0223373967090876</v>
      </c>
    </row>
    <row r="15" customFormat="false" ht="14.9" hidden="false" customHeight="false" outlineLevel="0" collapsed="false">
      <c r="A15" s="27" t="n">
        <v>493912</v>
      </c>
      <c r="B15" s="0" t="s">
        <v>83</v>
      </c>
      <c r="C15" s="15" t="n">
        <v>5642.05</v>
      </c>
      <c r="D15" s="28" t="s">
        <v>84</v>
      </c>
      <c r="E15" s="29" t="n">
        <v>-2300.44</v>
      </c>
      <c r="F15" s="15" t="n">
        <f aca="false">(C15+E15)</f>
        <v>3341.61</v>
      </c>
      <c r="G15" s="30" t="n">
        <f aca="false">E15*-1/D15</f>
        <v>0.83049874546472</v>
      </c>
    </row>
    <row r="16" customFormat="false" ht="14.9" hidden="false" customHeight="false" outlineLevel="0" collapsed="false">
      <c r="A16" s="27" t="n">
        <v>493913</v>
      </c>
      <c r="B16" s="0" t="s">
        <v>85</v>
      </c>
      <c r="C16" s="15" t="n">
        <v>7507.5</v>
      </c>
      <c r="D16" s="28" t="s">
        <v>86</v>
      </c>
      <c r="E16" s="29" t="n">
        <v>-886.03</v>
      </c>
      <c r="F16" s="15" t="n">
        <f aca="false">(C16+E16)</f>
        <v>6621.47</v>
      </c>
      <c r="G16" s="30" t="n">
        <f aca="false">E16*-1/D16</f>
        <v>0.24421187832817</v>
      </c>
    </row>
    <row r="17" customFormat="false" ht="14.9" hidden="false" customHeight="false" outlineLevel="0" collapsed="false">
      <c r="A17" s="27" t="n">
        <v>493914</v>
      </c>
      <c r="B17" s="0" t="s">
        <v>87</v>
      </c>
      <c r="C17" s="15" t="n">
        <v>4410.94</v>
      </c>
      <c r="D17" s="28" t="s">
        <v>88</v>
      </c>
      <c r="E17" s="29" t="n">
        <v>-1351.1</v>
      </c>
      <c r="F17" s="15" t="n">
        <f aca="false">(C17+E17)</f>
        <v>3059.84</v>
      </c>
      <c r="G17" s="30" t="n">
        <f aca="false">E17*-1/D17</f>
        <v>0.584777857127399</v>
      </c>
    </row>
    <row r="18" customFormat="false" ht="14.9" hidden="false" customHeight="false" outlineLevel="0" collapsed="false">
      <c r="A18" s="27" t="n">
        <v>493915</v>
      </c>
      <c r="B18" s="0" t="s">
        <v>89</v>
      </c>
      <c r="C18" s="15" t="n">
        <v>10287.54</v>
      </c>
      <c r="D18" s="28" t="s">
        <v>90</v>
      </c>
      <c r="E18" s="29" t="n">
        <v>-1025.61</v>
      </c>
      <c r="F18" s="15" t="n">
        <f aca="false">(C18+E18)</f>
        <v>9261.93</v>
      </c>
      <c r="G18" s="30" t="n">
        <f aca="false">E18*-1/D18</f>
        <v>0.234178385746676</v>
      </c>
    </row>
    <row r="19" customFormat="false" ht="14.9" hidden="false" customHeight="false" outlineLevel="0" collapsed="false">
      <c r="A19" s="27" t="n">
        <v>493916</v>
      </c>
      <c r="B19" s="0" t="s">
        <v>91</v>
      </c>
      <c r="C19" s="15" t="n">
        <v>10193.02</v>
      </c>
      <c r="D19" s="28" t="s">
        <v>92</v>
      </c>
      <c r="E19" s="29" t="n">
        <v>-2770.95</v>
      </c>
      <c r="F19" s="15" t="n">
        <f aca="false">(C19+E19)</f>
        <v>7422.07</v>
      </c>
      <c r="G19" s="30" t="n">
        <f aca="false">E19*-1/D19</f>
        <v>0.622320391860055</v>
      </c>
    </row>
    <row r="20" customFormat="false" ht="14.9" hidden="false" customHeight="false" outlineLevel="0" collapsed="false">
      <c r="A20" s="27" t="n">
        <v>493917</v>
      </c>
      <c r="B20" s="0" t="s">
        <v>93</v>
      </c>
      <c r="C20" s="15" t="n">
        <v>17924.43</v>
      </c>
      <c r="D20" s="28" t="s">
        <v>94</v>
      </c>
      <c r="E20" s="29" t="n">
        <f aca="false">-4.99-154.65</f>
        <v>-159.64</v>
      </c>
      <c r="F20" s="15" t="n">
        <f aca="false">(C20+E20)</f>
        <v>17764.79</v>
      </c>
      <c r="G20" s="30" t="n">
        <f aca="false">E20*-1/D20</f>
        <v>0.0489643686375306</v>
      </c>
    </row>
    <row r="21" customFormat="false" ht="14.9" hidden="false" customHeight="false" outlineLevel="0" collapsed="false">
      <c r="A21" s="27" t="n">
        <v>493918</v>
      </c>
      <c r="B21" s="0" t="s">
        <v>95</v>
      </c>
      <c r="C21" s="15" t="n">
        <v>3502.81</v>
      </c>
      <c r="D21" s="28" t="s">
        <v>96</v>
      </c>
      <c r="E21" s="29" t="n">
        <v>-1226.97</v>
      </c>
      <c r="F21" s="15" t="n">
        <f aca="false">(C21+E21)</f>
        <v>2275.84</v>
      </c>
      <c r="G21" s="30" t="n">
        <f aca="false">E21*-1/D21</f>
        <v>0.760562594530262</v>
      </c>
    </row>
    <row r="22" customFormat="false" ht="14.9" hidden="false" customHeight="false" outlineLevel="0" collapsed="false">
      <c r="A22" s="27" t="n">
        <v>493919</v>
      </c>
      <c r="B22" s="0" t="s">
        <v>97</v>
      </c>
      <c r="C22" s="15" t="n">
        <v>5494.99</v>
      </c>
      <c r="D22" s="28" t="s">
        <v>98</v>
      </c>
      <c r="E22" s="29" t="n">
        <v>-956.19</v>
      </c>
      <c r="F22" s="15" t="n">
        <f aca="false">(C22+E22)</f>
        <v>4538.8</v>
      </c>
      <c r="G22" s="30" t="n">
        <f aca="false">E22*-1/D22</f>
        <v>0.301501215539993</v>
      </c>
    </row>
    <row r="23" customFormat="false" ht="14.9" hidden="false" customHeight="false" outlineLevel="0" collapsed="false">
      <c r="A23" s="27" t="n">
        <v>493920</v>
      </c>
      <c r="B23" s="0" t="s">
        <v>99</v>
      </c>
      <c r="C23" s="15" t="n">
        <v>17739.76</v>
      </c>
      <c r="D23" s="28" t="s">
        <v>100</v>
      </c>
      <c r="E23" s="29" t="n">
        <v>-94.8</v>
      </c>
      <c r="F23" s="15" t="n">
        <f aca="false">(C23+E23)</f>
        <v>17644.96</v>
      </c>
      <c r="G23" s="30" t="n">
        <f aca="false">E23*-1/D23</f>
        <v>0.00904140160799611</v>
      </c>
    </row>
    <row r="24" customFormat="false" ht="14.9" hidden="false" customHeight="false" outlineLevel="0" collapsed="false">
      <c r="A24" s="27" t="n">
        <v>493921</v>
      </c>
      <c r="B24" s="0" t="s">
        <v>101</v>
      </c>
      <c r="C24" s="15" t="n">
        <v>4048.79</v>
      </c>
      <c r="D24" s="28" t="s">
        <v>102</v>
      </c>
      <c r="E24" s="29" t="n">
        <v>-60.25</v>
      </c>
      <c r="F24" s="15" t="n">
        <f aca="false">(C24+E24)</f>
        <v>3988.54</v>
      </c>
      <c r="G24" s="30" t="n">
        <f aca="false">E24*-1/D24</f>
        <v>0.0298632486257949</v>
      </c>
    </row>
    <row r="25" customFormat="false" ht="14.9" hidden="false" customHeight="false" outlineLevel="0" collapsed="false">
      <c r="A25" s="27" t="n">
        <v>493922</v>
      </c>
      <c r="B25" s="0" t="s">
        <v>103</v>
      </c>
      <c r="C25" s="15" t="n">
        <v>5414.05</v>
      </c>
      <c r="D25" s="28" t="s">
        <v>104</v>
      </c>
      <c r="E25" s="29" t="n">
        <v>-410.3</v>
      </c>
      <c r="F25" s="15" t="n">
        <f aca="false">(C25+E25)</f>
        <v>5003.75</v>
      </c>
      <c r="G25" s="30" t="n">
        <f aca="false">E25*-1/D25</f>
        <v>0.167094278151089</v>
      </c>
    </row>
    <row r="26" customFormat="false" ht="14.9" hidden="false" customHeight="false" outlineLevel="0" collapsed="false">
      <c r="A26" s="27" t="n">
        <v>493923</v>
      </c>
      <c r="B26" s="0" t="s">
        <v>105</v>
      </c>
      <c r="C26" s="15" t="n">
        <v>4518.8</v>
      </c>
      <c r="D26" s="28" t="s">
        <v>106</v>
      </c>
      <c r="E26" s="15"/>
      <c r="F26" s="15" t="n">
        <f aca="false">(C26+E26)</f>
        <v>4518.8</v>
      </c>
      <c r="G26" s="30" t="n">
        <f aca="false">E26*-1/D26</f>
        <v>-0</v>
      </c>
    </row>
    <row r="27" customFormat="false" ht="14.9" hidden="false" customHeight="false" outlineLevel="0" collapsed="false">
      <c r="A27" s="27" t="n">
        <v>493924</v>
      </c>
      <c r="B27" s="0" t="s">
        <v>107</v>
      </c>
      <c r="C27" s="15" t="n">
        <v>4613.57</v>
      </c>
      <c r="D27" s="28" t="s">
        <v>108</v>
      </c>
      <c r="E27" s="29" t="n">
        <v>-531.1</v>
      </c>
      <c r="F27" s="15" t="n">
        <f aca="false">(C27+E27)</f>
        <v>4082.47</v>
      </c>
      <c r="G27" s="30" t="n">
        <f aca="false">E27*-1/D27</f>
        <v>0.115116926805056</v>
      </c>
    </row>
    <row r="28" customFormat="false" ht="14.9" hidden="false" customHeight="false" outlineLevel="0" collapsed="false">
      <c r="A28" s="27" t="n">
        <v>493925</v>
      </c>
      <c r="B28" s="0" t="s">
        <v>109</v>
      </c>
      <c r="C28" s="15" t="n">
        <v>21160.18</v>
      </c>
      <c r="D28" s="28" t="s">
        <v>110</v>
      </c>
      <c r="E28" s="29" t="n">
        <v>-567.82</v>
      </c>
      <c r="F28" s="15" t="n">
        <f aca="false">(C28+E28)</f>
        <v>20592.36</v>
      </c>
      <c r="G28" s="30" t="n">
        <f aca="false">E28*-1/D28</f>
        <v>0.050936158913783</v>
      </c>
    </row>
    <row r="29" customFormat="false" ht="14.9" hidden="false" customHeight="false" outlineLevel="0" collapsed="false">
      <c r="A29" s="27" t="n">
        <v>493926</v>
      </c>
      <c r="B29" s="0" t="s">
        <v>111</v>
      </c>
      <c r="C29" s="15" t="n">
        <v>12976.97</v>
      </c>
      <c r="D29" s="28" t="s">
        <v>112</v>
      </c>
      <c r="E29" s="29" t="n">
        <v>-1660.61</v>
      </c>
      <c r="F29" s="15" t="n">
        <f aca="false">(C29+E29)</f>
        <v>11316.36</v>
      </c>
      <c r="G29" s="30" t="n">
        <f aca="false">E29*-1/D29</f>
        <v>0.241986063225509</v>
      </c>
    </row>
    <row r="30" customFormat="false" ht="14.9" hidden="false" customHeight="false" outlineLevel="0" collapsed="false">
      <c r="A30" s="27" t="n">
        <v>493927</v>
      </c>
      <c r="B30" s="0" t="s">
        <v>113</v>
      </c>
      <c r="C30" s="15" t="n">
        <v>3096.88</v>
      </c>
      <c r="D30" s="28" t="s">
        <v>114</v>
      </c>
      <c r="E30" s="29" t="n">
        <v>-3840.55</v>
      </c>
      <c r="F30" s="15" t="n">
        <f aca="false">(C30+E30)</f>
        <v>-743.67</v>
      </c>
      <c r="G30" s="30" t="n">
        <f aca="false">E30*-1/D30</f>
        <v>2.47394357124452</v>
      </c>
    </row>
    <row r="31" customFormat="false" ht="14.9" hidden="false" customHeight="false" outlineLevel="0" collapsed="false">
      <c r="A31" s="27" t="n">
        <v>493928</v>
      </c>
      <c r="B31" s="0" t="s">
        <v>115</v>
      </c>
      <c r="C31" s="15" t="n">
        <v>5564.72</v>
      </c>
      <c r="D31" s="28" t="s">
        <v>116</v>
      </c>
      <c r="E31" s="29" t="n">
        <v>-1315.89</v>
      </c>
      <c r="F31" s="15" t="n">
        <f aca="false">(C31+E31)</f>
        <v>4248.83</v>
      </c>
      <c r="G31" s="30" t="n">
        <f aca="false">E31*-1/D31</f>
        <v>0.457439929918238</v>
      </c>
    </row>
    <row r="32" customFormat="false" ht="14.9" hidden="false" customHeight="false" outlineLevel="0" collapsed="false">
      <c r="A32" s="27" t="n">
        <v>493929</v>
      </c>
      <c r="B32" s="0" t="s">
        <v>117</v>
      </c>
      <c r="C32" s="15" t="n">
        <v>4214.41</v>
      </c>
      <c r="D32" s="28" t="s">
        <v>118</v>
      </c>
      <c r="E32" s="15" t="n">
        <v>0</v>
      </c>
      <c r="F32" s="15" t="n">
        <f aca="false">(C32+E32)</f>
        <v>4214.41</v>
      </c>
      <c r="G32" s="30" t="n">
        <f aca="false">E32*-1/D32</f>
        <v>-0</v>
      </c>
    </row>
    <row r="33" customFormat="false" ht="14.9" hidden="false" customHeight="false" outlineLevel="0" collapsed="false">
      <c r="A33" s="27" t="n">
        <v>493930</v>
      </c>
      <c r="B33" s="0" t="s">
        <v>119</v>
      </c>
      <c r="C33" s="15" t="n">
        <v>3111.81</v>
      </c>
      <c r="D33" s="28" t="s">
        <v>120</v>
      </c>
      <c r="E33" s="15" t="n">
        <v>0</v>
      </c>
      <c r="F33" s="15" t="n">
        <f aca="false">(C33+E33)</f>
        <v>3111.81</v>
      </c>
      <c r="G33" s="30" t="n">
        <f aca="false">E33*-1/D33</f>
        <v>-0</v>
      </c>
    </row>
    <row r="34" customFormat="false" ht="14.9" hidden="false" customHeight="false" outlineLevel="0" collapsed="false">
      <c r="A34" s="27" t="n">
        <v>493931</v>
      </c>
      <c r="B34" s="0" t="s">
        <v>121</v>
      </c>
      <c r="C34" s="15" t="n">
        <v>4269.96</v>
      </c>
      <c r="D34" s="28" t="s">
        <v>122</v>
      </c>
      <c r="E34" s="29" t="n">
        <v>-431.37</v>
      </c>
      <c r="F34" s="15" t="n">
        <f aca="false">(C34+E34)</f>
        <v>3838.59</v>
      </c>
      <c r="G34" s="30" t="n">
        <f aca="false">E34*-1/D34</f>
        <v>0.175474207890787</v>
      </c>
    </row>
    <row r="35" customFormat="false" ht="14.9" hidden="false" customHeight="false" outlineLevel="0" collapsed="false">
      <c r="A35" s="27" t="n">
        <v>493932</v>
      </c>
      <c r="B35" s="0" t="s">
        <v>123</v>
      </c>
      <c r="C35" s="15" t="n">
        <v>4379.34</v>
      </c>
      <c r="D35" s="28" t="s">
        <v>124</v>
      </c>
      <c r="E35" s="29" t="n">
        <v>-4058.42</v>
      </c>
      <c r="F35" s="15" t="n">
        <f aca="false">(C35+E35)</f>
        <v>320.92</v>
      </c>
      <c r="G35" s="30" t="n">
        <f aca="false">E35*-1/D35</f>
        <v>1.83225206434341</v>
      </c>
    </row>
    <row r="36" customFormat="false" ht="14.9" hidden="false" customHeight="false" outlineLevel="0" collapsed="false">
      <c r="A36" s="27" t="n">
        <v>493933</v>
      </c>
      <c r="B36" s="0" t="s">
        <v>125</v>
      </c>
      <c r="C36" s="15" t="n">
        <v>6171.88</v>
      </c>
      <c r="D36" s="28" t="s">
        <v>126</v>
      </c>
      <c r="E36" s="29" t="n">
        <v>-962.1</v>
      </c>
      <c r="F36" s="15" t="n">
        <f aca="false">(C36+E36)</f>
        <v>5209.78</v>
      </c>
      <c r="G36" s="30" t="n">
        <f aca="false">E36*-1/D36</f>
        <v>0.31770929648905</v>
      </c>
    </row>
    <row r="37" customFormat="false" ht="14.9" hidden="false" customHeight="false" outlineLevel="0" collapsed="false">
      <c r="A37" s="27" t="n">
        <v>493934</v>
      </c>
      <c r="B37" s="0" t="s">
        <v>127</v>
      </c>
      <c r="C37" s="15" t="n">
        <v>8090.26</v>
      </c>
      <c r="D37" s="28" t="s">
        <v>128</v>
      </c>
      <c r="E37" s="29" t="n">
        <v>-1156.83</v>
      </c>
      <c r="F37" s="15" t="n">
        <f aca="false">(C37+E37)</f>
        <v>6933.43</v>
      </c>
      <c r="G37" s="30" t="n">
        <f aca="false">E37*-1/D37</f>
        <v>0.142990460133543</v>
      </c>
    </row>
    <row r="38" customFormat="false" ht="14.9" hidden="false" customHeight="false" outlineLevel="0" collapsed="false">
      <c r="A38" s="27" t="n">
        <v>493935</v>
      </c>
      <c r="B38" s="0" t="s">
        <v>129</v>
      </c>
      <c r="C38" s="15" t="n">
        <v>3822.2</v>
      </c>
      <c r="D38" s="28" t="s">
        <v>130</v>
      </c>
      <c r="E38" s="15" t="n">
        <v>0</v>
      </c>
      <c r="F38" s="15" t="n">
        <f aca="false">(C38+E38)</f>
        <v>3822.2</v>
      </c>
      <c r="G38" s="30" t="n">
        <f aca="false">E38*-1/D38</f>
        <v>-0</v>
      </c>
    </row>
    <row r="39" customFormat="false" ht="14.9" hidden="false" customHeight="false" outlineLevel="0" collapsed="false">
      <c r="A39" s="27" t="n">
        <v>493936</v>
      </c>
      <c r="B39" s="0" t="s">
        <v>131</v>
      </c>
      <c r="C39" s="15" t="n">
        <v>5837.75</v>
      </c>
      <c r="D39" s="28" t="s">
        <v>132</v>
      </c>
      <c r="E39" s="29" t="n">
        <v>-262.61</v>
      </c>
      <c r="F39" s="15" t="n">
        <f aca="false">(C39+E39)</f>
        <v>5575.14</v>
      </c>
      <c r="G39" s="30" t="n">
        <f aca="false">E39*-1/D39</f>
        <v>0.0705794768287209</v>
      </c>
    </row>
    <row r="40" customFormat="false" ht="14.9" hidden="false" customHeight="false" outlineLevel="0" collapsed="false">
      <c r="A40" s="27" t="n">
        <v>493937</v>
      </c>
      <c r="B40" s="0" t="s">
        <v>133</v>
      </c>
      <c r="C40" s="15" t="n">
        <v>5068.02</v>
      </c>
      <c r="D40" s="28" t="s">
        <v>134</v>
      </c>
      <c r="E40" s="29" t="n">
        <v>-1142.04</v>
      </c>
      <c r="F40" s="15" t="n">
        <f aca="false">(C40+E40)</f>
        <v>3925.98</v>
      </c>
      <c r="G40" s="30" t="n">
        <f aca="false">E40*-1/D40</f>
        <v>0.300585885065458</v>
      </c>
    </row>
    <row r="41" customFormat="false" ht="14.9" hidden="false" customHeight="false" outlineLevel="0" collapsed="false">
      <c r="A41" s="27" t="n">
        <v>493938</v>
      </c>
      <c r="B41" s="0" t="s">
        <v>135</v>
      </c>
      <c r="C41" s="15" t="n">
        <v>4303.56</v>
      </c>
      <c r="D41" s="28" t="s">
        <v>136</v>
      </c>
      <c r="E41" s="29" t="n">
        <v>-230.59</v>
      </c>
      <c r="F41" s="15" t="n">
        <f aca="false">(C41+E41)</f>
        <v>4072.97</v>
      </c>
      <c r="G41" s="30" t="n">
        <f aca="false">E41*-1/D41</f>
        <v>0.108409888012337</v>
      </c>
    </row>
    <row r="42" customFormat="false" ht="14.9" hidden="false" customHeight="false" outlineLevel="0" collapsed="false">
      <c r="A42" s="27" t="n">
        <v>493939</v>
      </c>
      <c r="B42" s="0" t="s">
        <v>137</v>
      </c>
      <c r="C42" s="15" t="n">
        <v>7723.77</v>
      </c>
      <c r="D42" s="28" t="s">
        <v>138</v>
      </c>
      <c r="E42" s="29" t="n">
        <v>-1918.93</v>
      </c>
      <c r="F42" s="15" t="n">
        <f aca="false">(C42+E42)</f>
        <v>5804.84</v>
      </c>
      <c r="G42" s="30" t="n">
        <f aca="false">E42*-1/D42</f>
        <v>0.589075158171989</v>
      </c>
    </row>
    <row r="43" customFormat="false" ht="14.9" hidden="false" customHeight="false" outlineLevel="0" collapsed="false">
      <c r="A43" s="27" t="n">
        <v>493940</v>
      </c>
      <c r="B43" s="0" t="s">
        <v>139</v>
      </c>
      <c r="C43" s="15" t="n">
        <v>3156.81</v>
      </c>
      <c r="D43" s="28" t="s">
        <v>140</v>
      </c>
      <c r="E43" s="29" t="n">
        <v>-1198.96</v>
      </c>
      <c r="F43" s="15" t="n">
        <f aca="false">(C43+E43)</f>
        <v>1957.85</v>
      </c>
      <c r="G43" s="30" t="n">
        <f aca="false">E43*-1/D43</f>
        <v>0.759503613938845</v>
      </c>
    </row>
    <row r="44" customFormat="false" ht="14.9" hidden="false" customHeight="false" outlineLevel="0" collapsed="false">
      <c r="A44" s="27" t="n">
        <v>493941</v>
      </c>
      <c r="B44" s="0" t="s">
        <v>141</v>
      </c>
      <c r="C44" s="15" t="n">
        <v>4935.39</v>
      </c>
      <c r="D44" s="28" t="s">
        <v>142</v>
      </c>
      <c r="E44" s="29" t="n">
        <v>-1770.75</v>
      </c>
      <c r="F44" s="15" t="n">
        <f aca="false">(C44+E44)</f>
        <v>3164.64</v>
      </c>
      <c r="G44" s="30" t="n">
        <f aca="false">E44*-1/D44</f>
        <v>0.649139978884392</v>
      </c>
    </row>
    <row r="45" customFormat="false" ht="14.9" hidden="false" customHeight="false" outlineLevel="0" collapsed="false">
      <c r="A45" s="27" t="n">
        <v>493942</v>
      </c>
      <c r="B45" s="0" t="s">
        <v>143</v>
      </c>
      <c r="C45" s="15" t="n">
        <v>4258.74</v>
      </c>
      <c r="D45" s="28" t="s">
        <v>144</v>
      </c>
      <c r="E45" s="15" t="n">
        <v>0</v>
      </c>
      <c r="F45" s="15" t="n">
        <f aca="false">(C45+E45)</f>
        <v>4258.74</v>
      </c>
      <c r="G45" s="30" t="n">
        <f aca="false">E45*-1/D45</f>
        <v>-0</v>
      </c>
    </row>
    <row r="46" customFormat="false" ht="14.9" hidden="false" customHeight="false" outlineLevel="0" collapsed="false">
      <c r="A46" s="27" t="n">
        <v>493943</v>
      </c>
      <c r="B46" s="31" t="s">
        <v>145</v>
      </c>
      <c r="C46" s="15" t="n">
        <v>6549.57</v>
      </c>
      <c r="D46" s="28" t="n">
        <v>3327.72</v>
      </c>
      <c r="E46" s="29" t="n">
        <v>-1433.2</v>
      </c>
      <c r="F46" s="15" t="n">
        <f aca="false">(C46+E46)</f>
        <v>5116.37</v>
      </c>
      <c r="G46" s="30" t="n">
        <f aca="false">E46*-1/D46</f>
        <v>0.430685274001418</v>
      </c>
    </row>
    <row r="47" customFormat="false" ht="14.9" hidden="false" customHeight="false" outlineLevel="0" collapsed="false">
      <c r="A47" s="27" t="n">
        <v>493944</v>
      </c>
      <c r="B47" s="31" t="s">
        <v>146</v>
      </c>
      <c r="C47" s="15" t="n">
        <v>5172.09</v>
      </c>
      <c r="D47" s="28" t="n">
        <v>2253.36</v>
      </c>
      <c r="E47" s="15" t="n">
        <v>0</v>
      </c>
      <c r="F47" s="15" t="n">
        <f aca="false">(C47+E47)</f>
        <v>5172.09</v>
      </c>
      <c r="G47" s="30" t="n">
        <f aca="false">E47*-1/D47</f>
        <v>-0</v>
      </c>
    </row>
    <row r="48" customFormat="false" ht="29.85" hidden="false" customHeight="true" outlineLevel="0" collapsed="false">
      <c r="A48" s="27" t="n">
        <v>493945</v>
      </c>
      <c r="B48" s="31" t="s">
        <v>147</v>
      </c>
      <c r="C48" s="15" t="n">
        <v>3566.67</v>
      </c>
      <c r="D48" s="28" t="s">
        <v>148</v>
      </c>
      <c r="E48" s="29" t="n">
        <v>-409.9</v>
      </c>
      <c r="F48" s="15" t="n">
        <f aca="false">(C48+E48)</f>
        <v>3156.77</v>
      </c>
      <c r="G48" s="30" t="n">
        <f aca="false">E48*-1/D48</f>
        <v>0.17556257977197</v>
      </c>
    </row>
    <row r="49" customFormat="false" ht="14.9" hidden="false" customHeight="false" outlineLevel="0" collapsed="false">
      <c r="A49" s="27" t="n">
        <v>493946</v>
      </c>
      <c r="B49" s="31" t="s">
        <v>149</v>
      </c>
      <c r="C49" s="15" t="n">
        <v>7314.25</v>
      </c>
      <c r="D49" s="28" t="s">
        <v>150</v>
      </c>
      <c r="E49" s="29" t="n">
        <v>-5416.54</v>
      </c>
      <c r="F49" s="15" t="n">
        <f aca="false">(C49+E49)</f>
        <v>1897.71</v>
      </c>
      <c r="G49" s="30" t="n">
        <f aca="false">E49*-1/D49</f>
        <v>1.55260442344956</v>
      </c>
    </row>
    <row r="50" customFormat="false" ht="14.9" hidden="false" customHeight="false" outlineLevel="0" collapsed="false">
      <c r="A50" s="27" t="n">
        <v>493947</v>
      </c>
      <c r="B50" s="31" t="s">
        <v>151</v>
      </c>
      <c r="C50" s="15" t="n">
        <v>3850.41</v>
      </c>
      <c r="D50" s="28" t="s">
        <v>152</v>
      </c>
      <c r="E50" s="15" t="n">
        <v>0</v>
      </c>
      <c r="F50" s="15" t="n">
        <f aca="false">(C50+E50)</f>
        <v>3850.41</v>
      </c>
      <c r="G50" s="30" t="n">
        <f aca="false">E50*-1/D50</f>
        <v>-0</v>
      </c>
    </row>
    <row r="51" customFormat="false" ht="28.35" hidden="false" customHeight="false" outlineLevel="0" collapsed="false">
      <c r="A51" s="27" t="n">
        <v>493948</v>
      </c>
      <c r="B51" s="31" t="s">
        <v>153</v>
      </c>
      <c r="C51" s="15" t="n">
        <v>3803.1</v>
      </c>
      <c r="D51" s="28" t="s">
        <v>154</v>
      </c>
      <c r="E51" s="29" t="n">
        <v>-334.42</v>
      </c>
      <c r="F51" s="15" t="n">
        <f aca="false">(C51+E51)</f>
        <v>3468.68</v>
      </c>
      <c r="G51" s="30" t="n">
        <f aca="false">E51*-1/D51</f>
        <v>0.177798808011101</v>
      </c>
    </row>
    <row r="52" customFormat="false" ht="14.9" hidden="false" customHeight="false" outlineLevel="0" collapsed="false">
      <c r="A52" s="27" t="n">
        <v>493949</v>
      </c>
      <c r="B52" s="31" t="s">
        <v>155</v>
      </c>
      <c r="C52" s="15" t="n">
        <v>4137.53</v>
      </c>
      <c r="D52" s="28" t="n">
        <v>2422.75</v>
      </c>
      <c r="E52" s="29" t="n">
        <v>-304.15</v>
      </c>
      <c r="F52" s="15" t="n">
        <f aca="false">(C52+E52)</f>
        <v>3833.38</v>
      </c>
      <c r="G52" s="30" t="n">
        <f aca="false">E52*-1/D52</f>
        <v>0.125539160045403</v>
      </c>
    </row>
    <row r="53" customFormat="false" ht="14.9" hidden="false" customHeight="false" outlineLevel="0" collapsed="false">
      <c r="A53" s="27" t="n">
        <v>493950</v>
      </c>
      <c r="B53" s="0" t="s">
        <v>156</v>
      </c>
      <c r="C53" s="15" t="n">
        <v>8042.95</v>
      </c>
      <c r="D53" s="28" t="n">
        <v>5293</v>
      </c>
      <c r="E53" s="29" t="n">
        <v>-4410.16</v>
      </c>
      <c r="F53" s="15" t="n">
        <f aca="false">(C53+E53)</f>
        <v>3632.79</v>
      </c>
      <c r="G53" s="30" t="n">
        <f aca="false">E53*-1/D53</f>
        <v>0.833206121292273</v>
      </c>
    </row>
    <row r="54" customFormat="false" ht="14.9" hidden="false" customHeight="false" outlineLevel="0" collapsed="false">
      <c r="A54" s="27" t="n">
        <v>493951</v>
      </c>
      <c r="B54" s="0" t="s">
        <v>157</v>
      </c>
      <c r="C54" s="15" t="n">
        <v>6092.26</v>
      </c>
      <c r="D54" s="28" t="n">
        <v>3114.34</v>
      </c>
      <c r="E54" s="15" t="n">
        <v>0</v>
      </c>
      <c r="F54" s="15" t="n">
        <f aca="false">(C54+E54)</f>
        <v>6092.26</v>
      </c>
      <c r="G54" s="30" t="n">
        <f aca="false">E54*-1/D54</f>
        <v>-0</v>
      </c>
    </row>
    <row r="55" customFormat="false" ht="13.8" hidden="false" customHeight="false" outlineLevel="0" collapsed="false">
      <c r="C55" s="0"/>
      <c r="D55" s="0"/>
      <c r="E55" s="15"/>
    </row>
    <row r="56" customFormat="false" ht="13.8" hidden="false" customHeight="false" outlineLevel="0" collapsed="false">
      <c r="B56" s="32"/>
      <c r="C56" s="0"/>
      <c r="D56" s="0"/>
      <c r="F56" s="15"/>
    </row>
    <row r="57" customFormat="false" ht="13.8" hidden="false" customHeight="false" outlineLevel="0" collapsed="false">
      <c r="C57" s="0"/>
      <c r="D57" s="0"/>
    </row>
    <row r="58" customFormat="false" ht="13.8" hidden="false" customHeight="false" outlineLevel="0" collapsed="false">
      <c r="B58" s="0" t="s">
        <v>158</v>
      </c>
      <c r="C58" s="33" t="n">
        <v>323945.49</v>
      </c>
      <c r="D58" s="34"/>
    </row>
    <row r="59" customFormat="false" ht="13.8" hidden="false" customHeight="false" outlineLevel="0" collapsed="false">
      <c r="B59" s="0" t="s">
        <v>159</v>
      </c>
      <c r="C59" s="15" t="n">
        <v>153860.46</v>
      </c>
    </row>
    <row r="60" customFormat="false" ht="31.3" hidden="false" customHeight="true" outlineLevel="0" collapsed="false">
      <c r="B60" s="31" t="s">
        <v>160</v>
      </c>
      <c r="C60" s="15" t="n">
        <v>170085.03</v>
      </c>
    </row>
    <row r="61" customFormat="false" ht="13.8" hidden="false" customHeight="false" outlineLevel="0" collapsed="false">
      <c r="C61" s="0"/>
    </row>
    <row r="62" customFormat="false" ht="13.8" hidden="false" customHeight="false" outlineLevel="0" collapsed="false">
      <c r="B62" s="0" t="s">
        <v>161</v>
      </c>
      <c r="C62" s="0"/>
    </row>
    <row r="63" customFormat="false" ht="13.8" hidden="false" customHeight="false" outlineLevel="0" collapsed="false">
      <c r="B63" s="0" t="s">
        <v>162</v>
      </c>
      <c r="C63" s="15" t="n">
        <f aca="false">F45+F35+F32</f>
        <v>8794.07</v>
      </c>
    </row>
  </sheetData>
  <autoFilter ref="A3:G56"/>
  <printOptions headings="false" gridLines="false" gridLinesSet="true" horizontalCentered="false" verticalCentered="false"/>
  <pageMargins left="0.196527777777778" right="0.236111111111111" top="0.394444444444444" bottom="0.394444444444444" header="0" footer="0"/>
  <pageSetup paperSize="9" scale="100" firstPageNumber="1" fitToWidth="1" fitToHeight="1" pageOrder="overThenDown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24" activeCellId="0" sqref="E24"/>
    </sheetView>
  </sheetViews>
  <sheetFormatPr defaultRowHeight="14.25"/>
  <cols>
    <col collapsed="false" hidden="false" max="1025" min="1" style="0" width="10.6139534883721"/>
  </cols>
  <sheetData>
    <row r="1" customFormat="false" ht="15" hidden="false" customHeight="false" outlineLevel="0" collapsed="false">
      <c r="A1" s="2" t="s">
        <v>163</v>
      </c>
    </row>
    <row r="3" customFormat="false" ht="13.8" hidden="false" customHeight="false" outlineLevel="0" collapsed="false">
      <c r="A3" s="3"/>
      <c r="B3" s="3"/>
      <c r="C3" s="3"/>
    </row>
    <row r="4" customFormat="false" ht="13.8" hidden="false" customHeight="false" outlineLevel="0" collapsed="false">
      <c r="A4" s="3"/>
      <c r="B4" s="3"/>
      <c r="C4" s="3"/>
    </row>
    <row r="5" customFormat="false" ht="13.8" hidden="false" customHeight="false" outlineLevel="0" collapsed="false">
      <c r="A5" s="3" t="s">
        <v>164</v>
      </c>
      <c r="B5" s="3"/>
      <c r="C5" s="3"/>
      <c r="D5" s="35" t="n">
        <v>1</v>
      </c>
    </row>
    <row r="6" customFormat="false" ht="13.8" hidden="false" customHeight="false" outlineLevel="0" collapsed="false">
      <c r="A6" s="3" t="s">
        <v>165</v>
      </c>
      <c r="B6" s="3"/>
      <c r="C6" s="3"/>
    </row>
    <row r="7" customFormat="false" ht="13.8" hidden="false" customHeight="false" outlineLevel="0" collapsed="false">
      <c r="A7" s="3"/>
      <c r="B7" s="3"/>
      <c r="C7" s="3"/>
    </row>
    <row r="8" customFormat="false" ht="13.8" hidden="false" customHeight="false" outlineLevel="0" collapsed="false">
      <c r="A8" s="3" t="s">
        <v>166</v>
      </c>
      <c r="B8" s="3"/>
      <c r="C8" s="3"/>
      <c r="D8" s="35" t="n">
        <v>2</v>
      </c>
    </row>
    <row r="9" customFormat="false" ht="13.8" hidden="false" customHeight="false" outlineLevel="0" collapsed="false">
      <c r="A9" s="3" t="s">
        <v>167</v>
      </c>
      <c r="B9" s="3"/>
      <c r="C9" s="3"/>
    </row>
    <row r="10" customFormat="false" ht="13.8" hidden="false" customHeight="false" outlineLevel="0" collapsed="false">
      <c r="A10" s="3"/>
      <c r="B10" s="3"/>
      <c r="C10" s="3"/>
    </row>
    <row r="11" customFormat="false" ht="13.8" hidden="false" customHeight="false" outlineLevel="0" collapsed="false">
      <c r="A11" s="3" t="s">
        <v>168</v>
      </c>
      <c r="B11" s="3"/>
      <c r="C11" s="3"/>
      <c r="D11" s="0" t="n">
        <v>4</v>
      </c>
    </row>
    <row r="12" customFormat="false" ht="13.8" hidden="false" customHeight="false" outlineLevel="0" collapsed="false">
      <c r="A12" s="3" t="s">
        <v>169</v>
      </c>
      <c r="B12" s="3"/>
      <c r="C12" s="3"/>
    </row>
    <row r="13" customFormat="false" ht="13.8" hidden="false" customHeight="false" outlineLevel="0" collapsed="false">
      <c r="A13" s="3"/>
      <c r="B13" s="3"/>
      <c r="C13" s="3"/>
    </row>
    <row r="14" customFormat="false" ht="13.8" hidden="false" customHeight="false" outlineLevel="0" collapsed="false">
      <c r="A14" s="3" t="s">
        <v>170</v>
      </c>
      <c r="B14" s="3"/>
      <c r="C14" s="3"/>
      <c r="D14" s="0" t="n">
        <v>1</v>
      </c>
    </row>
    <row r="15" customFormat="false" ht="13.8" hidden="false" customHeight="false" outlineLevel="0" collapsed="false">
      <c r="A15" s="3" t="s">
        <v>171</v>
      </c>
      <c r="B15" s="3"/>
      <c r="C15" s="3"/>
    </row>
    <row r="17" customFormat="false" ht="14.25" hidden="false" customHeight="false" outlineLevel="0" collapsed="false">
      <c r="A17" s="0" t="s">
        <v>172</v>
      </c>
      <c r="D17" s="0" t="n">
        <v>1</v>
      </c>
    </row>
    <row r="18" customFormat="false" ht="14.25" hidden="false" customHeight="false" outlineLevel="0" collapsed="false">
      <c r="A18" s="0" t="s">
        <v>171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" activeCellId="0" sqref="D1"/>
    </sheetView>
  </sheetViews>
  <sheetFormatPr defaultRowHeight="14.25"/>
  <cols>
    <col collapsed="false" hidden="false" max="1" min="1" style="0" width="7.08837209302326"/>
    <col collapsed="false" hidden="false" max="2" min="2" style="0" width="42.8093023255814"/>
    <col collapsed="false" hidden="false" max="3" min="3" style="0" width="14.9953488372093"/>
    <col collapsed="false" hidden="false" max="4" min="4" style="0" width="15.6186046511628"/>
    <col collapsed="false" hidden="false" max="1025" min="5" style="0" width="10.6139534883721"/>
  </cols>
  <sheetData>
    <row r="1" customFormat="false" ht="13.8" hidden="false" customHeight="false" outlineLevel="0" collapsed="false">
      <c r="A1" s="2" t="s">
        <v>173</v>
      </c>
    </row>
    <row r="2" customFormat="false" ht="13.8" hidden="false" customHeight="false" outlineLevel="0" collapsed="false">
      <c r="C2" s="15"/>
    </row>
    <row r="3" customFormat="false" ht="13.8" hidden="false" customHeight="false" outlineLevel="0" collapsed="false">
      <c r="C3" s="15"/>
    </row>
    <row r="4" customFormat="false" ht="13.8" hidden="false" customHeight="false" outlineLevel="0" collapsed="false">
      <c r="A4" s="0" t="n">
        <v>5</v>
      </c>
      <c r="B4" s="0" t="s">
        <v>173</v>
      </c>
    </row>
    <row r="5" customFormat="false" ht="13.8" hidden="false" customHeight="false" outlineLevel="0" collapsed="false">
      <c r="C5" s="15"/>
    </row>
    <row r="6" customFormat="false" ht="13.8" hidden="false" customHeight="false" outlineLevel="0" collapsed="false">
      <c r="A6" s="35" t="n">
        <v>50</v>
      </c>
      <c r="B6" s="0" t="s">
        <v>174</v>
      </c>
      <c r="C6" s="15" t="n">
        <v>785970.85</v>
      </c>
    </row>
    <row r="7" customFormat="false" ht="13.8" hidden="false" customHeight="false" outlineLevel="0" collapsed="false">
      <c r="B7" s="0" t="s">
        <v>175</v>
      </c>
      <c r="C7" s="15"/>
    </row>
    <row r="8" customFormat="false" ht="13.8" hidden="false" customHeight="false" outlineLevel="0" collapsed="false">
      <c r="B8" s="0" t="s">
        <v>176</v>
      </c>
      <c r="C8" s="36"/>
      <c r="D8" s="17"/>
    </row>
    <row r="9" customFormat="false" ht="13.8" hidden="false" customHeight="false" outlineLevel="0" collapsed="false">
      <c r="A9" s="19"/>
      <c r="B9" s="35" t="s">
        <v>177</v>
      </c>
      <c r="C9" s="36"/>
    </row>
    <row r="10" customFormat="false" ht="13.8" hidden="false" customHeight="false" outlineLevel="0" collapsed="false">
      <c r="C10" s="36"/>
    </row>
    <row r="11" customFormat="false" ht="13.8" hidden="false" customHeight="false" outlineLevel="0" collapsed="false">
      <c r="C11" s="36"/>
    </row>
    <row r="12" customFormat="false" ht="50.7" hidden="false" customHeight="true" outlineLevel="0" collapsed="false">
      <c r="A12" s="37" t="n">
        <v>51</v>
      </c>
      <c r="B12" s="38" t="s">
        <v>178</v>
      </c>
      <c r="C12" s="29" t="n">
        <v>-823716.6</v>
      </c>
    </row>
    <row r="13" customFormat="false" ht="13.8" hidden="false" customHeight="false" outlineLevel="0" collapsed="false">
      <c r="B13" s="0" t="s">
        <v>176</v>
      </c>
      <c r="C13" s="15"/>
    </row>
    <row r="14" customFormat="false" ht="13.8" hidden="false" customHeight="false" outlineLevel="0" collapsed="false">
      <c r="B14" s="0" t="s">
        <v>177</v>
      </c>
      <c r="C14" s="15"/>
    </row>
    <row r="15" customFormat="false" ht="13.8" hidden="false" customHeight="false" outlineLevel="0" collapsed="false">
      <c r="C15" s="15"/>
    </row>
    <row r="16" customFormat="false" ht="13.8" hidden="false" customHeight="false" outlineLevel="0" collapsed="false">
      <c r="A16" s="0" t="n">
        <v>52</v>
      </c>
      <c r="B16" s="0" t="s">
        <v>179</v>
      </c>
      <c r="C16" s="29" t="n">
        <v>-412.8</v>
      </c>
    </row>
    <row r="17" customFormat="false" ht="13.8" hidden="false" customHeight="false" outlineLevel="0" collapsed="false">
      <c r="C17" s="15"/>
    </row>
    <row r="18" customFormat="false" ht="28.35" hidden="false" customHeight="false" outlineLevel="0" collapsed="false">
      <c r="A18" s="37" t="n">
        <v>53</v>
      </c>
      <c r="B18" s="38" t="s">
        <v>180</v>
      </c>
      <c r="C18" s="29" t="n">
        <v>361.2</v>
      </c>
    </row>
    <row r="19" customFormat="false" ht="13.8" hidden="false" customHeight="false" outlineLevel="0" collapsed="false">
      <c r="C19" s="15"/>
    </row>
    <row r="20" customFormat="false" ht="13.8" hidden="false" customHeight="false" outlineLevel="0" collapsed="false">
      <c r="C20" s="15"/>
    </row>
    <row r="21" customFormat="false" ht="13.8" hidden="false" customHeight="false" outlineLevel="0" collapsed="false">
      <c r="A21" s="2" t="s">
        <v>181</v>
      </c>
      <c r="B21" s="2"/>
      <c r="C21" s="39"/>
    </row>
    <row r="22" customFormat="false" ht="13.8" hidden="false" customHeight="false" outlineLevel="0" collapsed="false"/>
    <row r="23" customFormat="false" ht="13.8" hidden="false" customHeight="false" outlineLevel="0" collapsed="false">
      <c r="A23" s="40"/>
      <c r="C23" s="15" t="s">
        <v>3</v>
      </c>
      <c r="D23" s="0" t="s">
        <v>182</v>
      </c>
    </row>
    <row r="24" customFormat="false" ht="13.8" hidden="false" customHeight="false" outlineLevel="0" collapsed="false">
      <c r="A24" s="40"/>
      <c r="B24" s="0" t="s">
        <v>183</v>
      </c>
    </row>
    <row r="25" customFormat="false" ht="13.8" hidden="false" customHeight="false" outlineLevel="0" collapsed="false">
      <c r="A25" s="40" t="s">
        <v>184</v>
      </c>
      <c r="B25" s="0" t="s">
        <v>185</v>
      </c>
      <c r="C25" s="41" t="n">
        <v>10000</v>
      </c>
    </row>
    <row r="26" customFormat="false" ht="28.35" hidden="false" customHeight="false" outlineLevel="0" collapsed="false">
      <c r="A26" s="42" t="s">
        <v>186</v>
      </c>
      <c r="B26" s="31" t="s">
        <v>187</v>
      </c>
      <c r="C26" s="41" t="n">
        <v>10000</v>
      </c>
    </row>
    <row r="27" customFormat="false" ht="13.8" hidden="false" customHeight="false" outlineLevel="0" collapsed="false">
      <c r="A27" s="40" t="s">
        <v>188</v>
      </c>
      <c r="B27" s="0" t="s">
        <v>189</v>
      </c>
      <c r="C27" s="41" t="n">
        <v>10000</v>
      </c>
    </row>
    <row r="28" customFormat="false" ht="13.8" hidden="false" customHeight="false" outlineLevel="0" collapsed="false">
      <c r="A28" s="43" t="s">
        <v>190</v>
      </c>
      <c r="B28" s="35" t="s">
        <v>191</v>
      </c>
      <c r="C28" s="41" t="n">
        <v>10000</v>
      </c>
      <c r="D28" s="44" t="n">
        <v>-1676.25</v>
      </c>
    </row>
    <row r="29" customFormat="false" ht="13.8" hidden="false" customHeight="false" outlineLevel="0" collapsed="false">
      <c r="A29" s="45"/>
      <c r="B29" s="19"/>
    </row>
    <row r="30" customFormat="false" ht="13.8" hidden="false" customHeight="false" outlineLevel="0" collapsed="false">
      <c r="A30" s="40"/>
      <c r="B30" s="2" t="s">
        <v>158</v>
      </c>
      <c r="C30" s="39" t="n">
        <f aca="false">SUM('Anlage 2 Durchlaufende Gelder + Autonome Refs'!C25:C28)</f>
        <v>40000</v>
      </c>
      <c r="D30" s="44" t="n">
        <v>-1676.25</v>
      </c>
    </row>
    <row r="34" customFormat="false" ht="13.8" hidden="false" customHeight="false" outlineLevel="0" collapsed="false"/>
    <row r="48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3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8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8" customFormat="false" ht="13.8" hidden="false" customHeight="false" outlineLevel="0" collapsed="false"/>
    <row r="110" customFormat="false" ht="13.8" hidden="false" customHeight="false" outlineLevel="0" collapsed="false"/>
    <row r="114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9"/>
  <sheetViews>
    <sheetView windowProtection="false" showFormulas="false" showGridLines="true" showRowColHeaders="true" showZeros="true" rightToLeft="false" tabSelected="true" showOutlineSymbols="true" defaultGridColor="true" view="normal" topLeftCell="A46" colorId="64" zoomScale="75" zoomScaleNormal="75" zoomScalePageLayoutView="100" workbookViewId="0">
      <selection pane="topLeft" activeCell="C57" activeCellId="0" sqref="C57"/>
    </sheetView>
  </sheetViews>
  <sheetFormatPr defaultRowHeight="13.8"/>
  <cols>
    <col collapsed="false" hidden="false" max="1" min="1" style="0" width="39.3488372093023"/>
    <col collapsed="false" hidden="false" max="2" min="2" style="0" width="13.4232558139535"/>
    <col collapsed="false" hidden="false" max="3" min="3" style="0" width="12.2418604651163"/>
    <col collapsed="false" hidden="false" max="4" min="4" style="46" width="9.53488372093023"/>
    <col collapsed="false" hidden="false" max="5" min="5" style="0" width="12.2418604651163"/>
    <col collapsed="false" hidden="false" max="6" min="6" style="0" width="13.4232558139535"/>
    <col collapsed="false" hidden="false" max="7" min="7" style="0" width="19.0837209302326"/>
    <col collapsed="false" hidden="false" max="1025" min="8" style="0" width="9.73023255813954"/>
  </cols>
  <sheetData>
    <row r="1" customFormat="false" ht="87" hidden="false" customHeight="true" outlineLevel="0" collapsed="false">
      <c r="A1" s="47" t="s">
        <v>58</v>
      </c>
      <c r="B1" s="48" t="s">
        <v>192</v>
      </c>
      <c r="C1" s="49" t="s">
        <v>193</v>
      </c>
      <c r="D1" s="50" t="s">
        <v>194</v>
      </c>
      <c r="E1" s="51" t="s">
        <v>195</v>
      </c>
      <c r="F1" s="52" t="s">
        <v>196</v>
      </c>
      <c r="G1" s="53" t="s">
        <v>197</v>
      </c>
    </row>
    <row r="2" customFormat="false" ht="66.75" hidden="false" customHeight="true" outlineLevel="0" collapsed="false">
      <c r="A2" s="47"/>
      <c r="B2" s="54" t="s">
        <v>198</v>
      </c>
      <c r="C2" s="55" t="n">
        <f aca="false">425212.57*0.4</f>
        <v>170085.028</v>
      </c>
      <c r="D2" s="56"/>
      <c r="E2" s="57" t="n">
        <f aca="false">C2-C55</f>
        <v>93585.028</v>
      </c>
      <c r="F2" s="58"/>
      <c r="G2" s="53"/>
    </row>
    <row r="3" customFormat="false" ht="16.9" hidden="false" customHeight="false" outlineLevel="0" collapsed="false">
      <c r="A3" s="59" t="s">
        <v>62</v>
      </c>
      <c r="B3" s="60" t="n">
        <v>1637.75</v>
      </c>
      <c r="C3" s="61" t="n">
        <v>1500</v>
      </c>
      <c r="D3" s="62" t="n">
        <v>0.00126</v>
      </c>
      <c r="E3" s="63" t="n">
        <f aca="false">E2*D3</f>
        <v>117.91713528</v>
      </c>
      <c r="F3" s="60" t="n">
        <f aca="false">C3+E3</f>
        <v>1617.91713528</v>
      </c>
      <c r="G3" s="64" t="n">
        <f aca="false">B3+F3</f>
        <v>3255.66713528</v>
      </c>
    </row>
    <row r="4" customFormat="false" ht="16.9" hidden="false" customHeight="false" outlineLevel="0" collapsed="false">
      <c r="A4" s="59" t="s">
        <v>63</v>
      </c>
      <c r="B4" s="60" t="n">
        <v>1751.82</v>
      </c>
      <c r="C4" s="65" t="n">
        <v>1500</v>
      </c>
      <c r="D4" s="66" t="n">
        <v>0.00266</v>
      </c>
      <c r="E4" s="67" t="n">
        <f aca="false">E2*D4</f>
        <v>248.93617448</v>
      </c>
      <c r="F4" s="60" t="n">
        <f aca="false">C4+E4</f>
        <v>1748.93617448</v>
      </c>
      <c r="G4" s="64" t="n">
        <f aca="false">B4+F4</f>
        <v>3500.75617448</v>
      </c>
    </row>
    <row r="5" customFormat="false" ht="15" hidden="false" customHeight="false" outlineLevel="0" collapsed="false">
      <c r="A5" s="68" t="s">
        <v>65</v>
      </c>
      <c r="B5" s="60" t="n">
        <v>1921.85</v>
      </c>
      <c r="C5" s="65" t="n">
        <v>1500</v>
      </c>
      <c r="D5" s="66" t="n">
        <v>0.00482</v>
      </c>
      <c r="E5" s="67" t="n">
        <f aca="false">E2*D5</f>
        <v>451.07983496</v>
      </c>
      <c r="F5" s="60" t="n">
        <f aca="false">C5+E5</f>
        <v>1951.07983496</v>
      </c>
      <c r="G5" s="64" t="n">
        <f aca="false">B5+F5</f>
        <v>3872.92983496</v>
      </c>
    </row>
    <row r="6" customFormat="false" ht="15" hidden="false" customHeight="false" outlineLevel="0" collapsed="false">
      <c r="A6" s="68" t="s">
        <v>67</v>
      </c>
      <c r="B6" s="60" t="n">
        <v>3410.93</v>
      </c>
      <c r="C6" s="65" t="n">
        <v>1500</v>
      </c>
      <c r="D6" s="66" t="n">
        <v>0.03056</v>
      </c>
      <c r="E6" s="67" t="n">
        <f aca="false">E2*D6</f>
        <v>2859.95845568</v>
      </c>
      <c r="F6" s="60" t="n">
        <f aca="false">C6+E6</f>
        <v>4359.95845568</v>
      </c>
      <c r="G6" s="64" t="n">
        <f aca="false">B6+F6</f>
        <v>7770.88845568</v>
      </c>
    </row>
    <row r="7" customFormat="false" ht="15" hidden="false" customHeight="false" outlineLevel="0" collapsed="false">
      <c r="A7" s="68" t="s">
        <v>69</v>
      </c>
      <c r="B7" s="60" t="n">
        <v>1563.85</v>
      </c>
      <c r="C7" s="65" t="n">
        <v>1500</v>
      </c>
      <c r="D7" s="66" t="n">
        <v>0.0008</v>
      </c>
      <c r="E7" s="67" t="n">
        <f aca="false">E2*D7</f>
        <v>74.8680224</v>
      </c>
      <c r="F7" s="60" t="n">
        <f aca="false">C7+E7</f>
        <v>1574.8680224</v>
      </c>
      <c r="G7" s="64" t="n">
        <f aca="false">B7+F7</f>
        <v>3138.7180224</v>
      </c>
    </row>
    <row r="8" customFormat="false" ht="15" hidden="false" customHeight="false" outlineLevel="0" collapsed="false">
      <c r="A8" s="68" t="s">
        <v>71</v>
      </c>
      <c r="B8" s="60" t="n">
        <v>1608.69</v>
      </c>
      <c r="C8" s="65" t="n">
        <v>1500</v>
      </c>
      <c r="D8" s="66" t="n">
        <v>0.00114</v>
      </c>
      <c r="E8" s="67" t="n">
        <f aca="false">E2*D8</f>
        <v>106.68693192</v>
      </c>
      <c r="F8" s="60" t="n">
        <f aca="false">C8+E8</f>
        <v>1606.68693192</v>
      </c>
      <c r="G8" s="64" t="n">
        <f aca="false">B8+F8</f>
        <v>3215.37693192</v>
      </c>
    </row>
    <row r="9" customFormat="false" ht="15" hidden="false" customHeight="false" outlineLevel="0" collapsed="false">
      <c r="A9" s="68" t="s">
        <v>73</v>
      </c>
      <c r="B9" s="60" t="n">
        <v>6008.01</v>
      </c>
      <c r="C9" s="65" t="n">
        <v>1500</v>
      </c>
      <c r="D9" s="66" t="n">
        <v>0.04836</v>
      </c>
      <c r="E9" s="67" t="n">
        <f aca="false">E2*D9</f>
        <v>4525.77195408</v>
      </c>
      <c r="F9" s="60" t="n">
        <f aca="false">C9+E9</f>
        <v>6025.77195408</v>
      </c>
      <c r="G9" s="64" t="n">
        <f aca="false">B9+F9</f>
        <v>12033.78195408</v>
      </c>
    </row>
    <row r="10" customFormat="false" ht="15" hidden="false" customHeight="false" outlineLevel="0" collapsed="false">
      <c r="A10" s="68" t="s">
        <v>199</v>
      </c>
      <c r="B10" s="60" t="n">
        <v>3896.96</v>
      </c>
      <c r="C10" s="65" t="n">
        <v>1500</v>
      </c>
      <c r="D10" s="66" t="n">
        <v>0.02616</v>
      </c>
      <c r="E10" s="67" t="n">
        <f aca="false">E2*D10</f>
        <v>2448.18433248</v>
      </c>
      <c r="F10" s="60" t="n">
        <f aca="false">C10+E10</f>
        <v>3948.18433248</v>
      </c>
      <c r="G10" s="64" t="n">
        <f aca="false">B10+F10</f>
        <v>7845.14433248</v>
      </c>
    </row>
    <row r="11" customFormat="false" ht="15" hidden="false" customHeight="false" outlineLevel="0" collapsed="false">
      <c r="A11" s="68" t="s">
        <v>77</v>
      </c>
      <c r="B11" s="60" t="n">
        <v>2420.83</v>
      </c>
      <c r="C11" s="65" t="n">
        <v>1500</v>
      </c>
      <c r="D11" s="66" t="n">
        <v>0.01164</v>
      </c>
      <c r="E11" s="67" t="n">
        <f aca="false">E2*D11</f>
        <v>1089.32972592</v>
      </c>
      <c r="F11" s="60" t="n">
        <f aca="false">C11+E11</f>
        <v>2589.32972592</v>
      </c>
      <c r="G11" s="64" t="n">
        <f aca="false">B11+F11</f>
        <v>5010.15972592</v>
      </c>
    </row>
    <row r="12" customFormat="false" ht="15" hidden="false" customHeight="false" outlineLevel="0" collapsed="false">
      <c r="A12" s="68" t="s">
        <v>79</v>
      </c>
      <c r="B12" s="60" t="n">
        <v>3578.77</v>
      </c>
      <c r="C12" s="65" t="n">
        <v>1500</v>
      </c>
      <c r="D12" s="66" t="n">
        <v>0.02178</v>
      </c>
      <c r="E12" s="67" t="n">
        <f aca="false">E2*D12</f>
        <v>2038.28190984</v>
      </c>
      <c r="F12" s="60" t="n">
        <f aca="false">C12+E12</f>
        <v>3538.28190984</v>
      </c>
      <c r="G12" s="64" t="n">
        <f aca="false">B12+F12</f>
        <v>7117.05190984</v>
      </c>
    </row>
    <row r="13" customFormat="false" ht="15" hidden="false" customHeight="false" outlineLevel="0" collapsed="false">
      <c r="A13" s="68" t="s">
        <v>81</v>
      </c>
      <c r="B13" s="60" t="n">
        <v>1186.61</v>
      </c>
      <c r="C13" s="65" t="n">
        <v>1500</v>
      </c>
      <c r="D13" s="66" t="n">
        <v>0.02702</v>
      </c>
      <c r="E13" s="67" t="n">
        <f aca="false">E2*D13</f>
        <v>2528.66745656</v>
      </c>
      <c r="F13" s="60" t="n">
        <f aca="false">C13+E13</f>
        <v>4028.66745656</v>
      </c>
      <c r="G13" s="64" t="n">
        <f aca="false">B13+F13</f>
        <v>5215.27745656</v>
      </c>
    </row>
    <row r="14" customFormat="false" ht="15" hidden="false" customHeight="false" outlineLevel="0" collapsed="false">
      <c r="A14" s="68" t="s">
        <v>83</v>
      </c>
      <c r="B14" s="60" t="n">
        <v>2872.1</v>
      </c>
      <c r="C14" s="65" t="n">
        <v>1500</v>
      </c>
      <c r="D14" s="66" t="n">
        <v>0.01357</v>
      </c>
      <c r="E14" s="67" t="n">
        <f aca="false">E2*D14</f>
        <v>1269.94882996</v>
      </c>
      <c r="F14" s="60" t="n">
        <f aca="false">C14+E14</f>
        <v>2769.94882996</v>
      </c>
      <c r="G14" s="64" t="n">
        <f aca="false">B14+F14</f>
        <v>5642.04882996</v>
      </c>
    </row>
    <row r="15" customFormat="false" ht="15" hidden="false" customHeight="false" outlineLevel="0" collapsed="false">
      <c r="A15" s="68" t="s">
        <v>85</v>
      </c>
      <c r="B15" s="60" t="n">
        <v>3879.38</v>
      </c>
      <c r="C15" s="65" t="n">
        <v>1500</v>
      </c>
      <c r="D15" s="66" t="n">
        <v>0.02274</v>
      </c>
      <c r="E15" s="67" t="n">
        <f aca="false">E2*D15</f>
        <v>2128.12353672</v>
      </c>
      <c r="F15" s="60" t="n">
        <f aca="false">C15+E15</f>
        <v>3628.12353672</v>
      </c>
      <c r="G15" s="64" t="n">
        <f aca="false">B15+F15</f>
        <v>7507.50353672</v>
      </c>
    </row>
    <row r="16" customFormat="false" ht="15" hidden="false" customHeight="false" outlineLevel="0" collapsed="false">
      <c r="A16" s="68" t="s">
        <v>87</v>
      </c>
      <c r="B16" s="60" t="n">
        <v>2100.49</v>
      </c>
      <c r="C16" s="65" t="n">
        <v>1500</v>
      </c>
      <c r="D16" s="66" t="n">
        <v>0.00866</v>
      </c>
      <c r="E16" s="67" t="n">
        <f aca="false">E2*D16</f>
        <v>810.44634248</v>
      </c>
      <c r="F16" s="60" t="n">
        <f aca="false">C16+E16</f>
        <v>2310.44634248</v>
      </c>
      <c r="G16" s="64" t="n">
        <f aca="false">B16+F16</f>
        <v>4410.93634248</v>
      </c>
    </row>
    <row r="17" customFormat="false" ht="15" hidden="false" customHeight="false" outlineLevel="0" collapsed="false">
      <c r="A17" s="68" t="s">
        <v>89</v>
      </c>
      <c r="B17" s="60" t="n">
        <v>5907.93</v>
      </c>
      <c r="C17" s="65" t="n">
        <v>1500</v>
      </c>
      <c r="D17" s="66" t="n">
        <v>0.03077</v>
      </c>
      <c r="E17" s="67" t="n">
        <f aca="false">E2*D17</f>
        <v>2879.61131156</v>
      </c>
      <c r="F17" s="60" t="n">
        <f aca="false">C17+E17</f>
        <v>4379.61131156</v>
      </c>
      <c r="G17" s="64" t="n">
        <f aca="false">B17+F17</f>
        <v>10287.54131156</v>
      </c>
    </row>
    <row r="18" customFormat="false" ht="15" hidden="false" customHeight="false" outlineLevel="0" collapsed="false">
      <c r="A18" s="68" t="s">
        <v>91</v>
      </c>
      <c r="B18" s="60" t="n">
        <v>5740.41</v>
      </c>
      <c r="C18" s="65" t="n">
        <v>1500</v>
      </c>
      <c r="D18" s="66" t="n">
        <v>0.03155</v>
      </c>
      <c r="E18" s="67" t="n">
        <f aca="false">E2*D18</f>
        <v>2952.6076334</v>
      </c>
      <c r="F18" s="60" t="n">
        <f aca="false">C18+E18</f>
        <v>4452.6076334</v>
      </c>
      <c r="G18" s="64" t="n">
        <f aca="false">B18+F18</f>
        <v>10193.0176334</v>
      </c>
    </row>
    <row r="19" customFormat="false" ht="15" hidden="false" customHeight="false" outlineLevel="0" collapsed="false">
      <c r="A19" s="68" t="s">
        <v>200</v>
      </c>
      <c r="B19" s="69" t="n">
        <v>14664.1</v>
      </c>
      <c r="C19" s="65" t="n">
        <v>1500</v>
      </c>
      <c r="D19" s="66" t="n">
        <v>0.01881</v>
      </c>
      <c r="E19" s="67" t="n">
        <f aca="false">E2*D19</f>
        <v>1760.33437668</v>
      </c>
      <c r="F19" s="60" t="n">
        <f aca="false">C19+E19</f>
        <v>3260.33437668</v>
      </c>
      <c r="G19" s="64" t="n">
        <f aca="false">B19+F19</f>
        <v>17924.43437668</v>
      </c>
    </row>
    <row r="20" customFormat="false" ht="15" hidden="false" customHeight="false" outlineLevel="0" collapsed="false">
      <c r="A20" s="68" t="s">
        <v>95</v>
      </c>
      <c r="B20" s="60" t="n">
        <v>1889.57</v>
      </c>
      <c r="C20" s="65" t="n">
        <v>1500</v>
      </c>
      <c r="D20" s="66" t="n">
        <v>0.00121</v>
      </c>
      <c r="E20" s="67" t="n">
        <f aca="false">E2*D20</f>
        <v>113.23788388</v>
      </c>
      <c r="F20" s="60" t="n">
        <f aca="false">C20+E20</f>
        <v>1613.23788388</v>
      </c>
      <c r="G20" s="64" t="n">
        <f aca="false">B20+F20</f>
        <v>3502.80788388</v>
      </c>
    </row>
    <row r="21" customFormat="false" ht="15" hidden="false" customHeight="false" outlineLevel="0" collapsed="false">
      <c r="A21" s="68" t="s">
        <v>97</v>
      </c>
      <c r="B21" s="60" t="n">
        <v>2323.56</v>
      </c>
      <c r="C21" s="65" t="n">
        <v>1500</v>
      </c>
      <c r="D21" s="66" t="n">
        <v>0.01786</v>
      </c>
      <c r="E21" s="67" t="n">
        <f aca="false">E2*D21</f>
        <v>1671.42860008</v>
      </c>
      <c r="F21" s="60" t="n">
        <f aca="false">C21+E21</f>
        <v>3171.42860008</v>
      </c>
      <c r="G21" s="64" t="n">
        <f aca="false">B21+F21</f>
        <v>5494.98860008</v>
      </c>
    </row>
    <row r="22" customFormat="false" ht="15" hidden="false" customHeight="false" outlineLevel="0" collapsed="false">
      <c r="A22" s="68" t="s">
        <v>99</v>
      </c>
      <c r="B22" s="60" t="n">
        <v>7254.66</v>
      </c>
      <c r="C22" s="65" t="n">
        <v>1500</v>
      </c>
      <c r="D22" s="66" t="n">
        <v>0.09601</v>
      </c>
      <c r="E22" s="67" t="n">
        <f aca="false">E2*D22</f>
        <v>8985.09853828</v>
      </c>
      <c r="F22" s="60" t="n">
        <f aca="false">C22+E22</f>
        <v>10485.09853828</v>
      </c>
      <c r="G22" s="64" t="n">
        <f aca="false">B22+F22</f>
        <v>17739.75853828</v>
      </c>
    </row>
    <row r="23" customFormat="false" ht="15" hidden="false" customHeight="false" outlineLevel="0" collapsed="false">
      <c r="A23" s="68" t="s">
        <v>101</v>
      </c>
      <c r="B23" s="60" t="n">
        <v>2031.26</v>
      </c>
      <c r="C23" s="65" t="n">
        <v>1500</v>
      </c>
      <c r="D23" s="66" t="n">
        <v>0.00553</v>
      </c>
      <c r="E23" s="67" t="n">
        <f aca="false">E2*D23</f>
        <v>517.52520484</v>
      </c>
      <c r="F23" s="60" t="n">
        <f aca="false">C23+E23</f>
        <v>2017.52520484</v>
      </c>
      <c r="G23" s="64" t="n">
        <f aca="false">B23+F23</f>
        <v>4048.78520484</v>
      </c>
    </row>
    <row r="24" customFormat="false" ht="15" hidden="false" customHeight="false" outlineLevel="0" collapsed="false">
      <c r="A24" s="68" t="s">
        <v>103</v>
      </c>
      <c r="B24" s="60" t="n">
        <v>2958.55</v>
      </c>
      <c r="C24" s="65" t="n">
        <v>1500</v>
      </c>
      <c r="D24" s="66" t="n">
        <v>0.01021</v>
      </c>
      <c r="E24" s="67" t="n">
        <f aca="false">E2*D24</f>
        <v>955.50313588</v>
      </c>
      <c r="F24" s="60" t="n">
        <f aca="false">C24+E24</f>
        <v>2455.50313588</v>
      </c>
      <c r="G24" s="64" t="n">
        <f aca="false">B24+F24</f>
        <v>5414.05313588</v>
      </c>
    </row>
    <row r="25" customFormat="false" ht="15" hidden="false" customHeight="false" outlineLevel="0" collapsed="false">
      <c r="A25" s="68" t="s">
        <v>105</v>
      </c>
      <c r="B25" s="60" t="n">
        <v>1627.19</v>
      </c>
      <c r="C25" s="65" t="n">
        <v>1500</v>
      </c>
      <c r="D25" s="66" t="n">
        <v>0.01487</v>
      </c>
      <c r="E25" s="67" t="n">
        <f aca="false">E2*D25</f>
        <v>1391.60936636</v>
      </c>
      <c r="F25" s="60" t="n">
        <f aca="false">C25+E25</f>
        <v>2891.60936636</v>
      </c>
      <c r="G25" s="64" t="n">
        <f aca="false">B25+F25</f>
        <v>4518.79936636</v>
      </c>
    </row>
    <row r="26" customFormat="false" ht="15" hidden="false" customHeight="false" outlineLevel="0" collapsed="false">
      <c r="A26" s="68" t="s">
        <v>107</v>
      </c>
      <c r="B26" s="70" t="s">
        <v>201</v>
      </c>
      <c r="C26" s="65" t="n">
        <v>1500</v>
      </c>
      <c r="D26" s="66" t="n">
        <v>0.03327</v>
      </c>
      <c r="E26" s="67" t="n">
        <f aca="false">E2*D26</f>
        <v>3113.57388156</v>
      </c>
      <c r="F26" s="60" t="n">
        <f aca="false">C26+E26</f>
        <v>4613.57388156</v>
      </c>
      <c r="G26" s="64" t="n">
        <f aca="false">F26</f>
        <v>4613.57388156</v>
      </c>
    </row>
    <row r="27" customFormat="false" ht="15" hidden="false" customHeight="false" outlineLevel="0" collapsed="false">
      <c r="A27" s="68" t="s">
        <v>109</v>
      </c>
      <c r="B27" s="60" t="n">
        <v>10012.5</v>
      </c>
      <c r="C27" s="65" t="n">
        <v>1500</v>
      </c>
      <c r="D27" s="66" t="n">
        <v>0.10309</v>
      </c>
      <c r="E27" s="67" t="n">
        <f aca="false">E2*D27</f>
        <v>9647.68053652</v>
      </c>
      <c r="F27" s="60" t="n">
        <f aca="false">C27+E27</f>
        <v>11147.68053652</v>
      </c>
      <c r="G27" s="64" t="n">
        <f aca="false">B27+F27</f>
        <v>21160.18053652</v>
      </c>
    </row>
    <row r="28" customFormat="false" ht="15" hidden="false" customHeight="false" outlineLevel="0" collapsed="false">
      <c r="A28" s="68" t="s">
        <v>111</v>
      </c>
      <c r="B28" s="60" t="n">
        <v>6114.55</v>
      </c>
      <c r="C28" s="65" t="n">
        <v>1500</v>
      </c>
      <c r="D28" s="66" t="n">
        <v>0.0573</v>
      </c>
      <c r="E28" s="67" t="n">
        <f aca="false">E2*D28</f>
        <v>5362.4221044</v>
      </c>
      <c r="F28" s="60" t="n">
        <f aca="false">C28+E28</f>
        <v>6862.4221044</v>
      </c>
      <c r="G28" s="64" t="n">
        <f aca="false">B28+F28</f>
        <v>12976.9721044</v>
      </c>
    </row>
    <row r="29" customFormat="false" ht="15" hidden="false" customHeight="false" outlineLevel="0" collapsed="false">
      <c r="A29" s="68" t="s">
        <v>113</v>
      </c>
      <c r="B29" s="60" t="n">
        <v>1544.48</v>
      </c>
      <c r="C29" s="65" t="n">
        <v>1500</v>
      </c>
      <c r="D29" s="66" t="n">
        <v>0.00055</v>
      </c>
      <c r="E29" s="71" t="n">
        <f aca="false">E2*D29+0.93</f>
        <v>52.4017654</v>
      </c>
      <c r="F29" s="60" t="n">
        <f aca="false">C29+E29</f>
        <v>1552.4017654</v>
      </c>
      <c r="G29" s="64" t="n">
        <f aca="false">B29+F29</f>
        <v>3096.8817654</v>
      </c>
    </row>
    <row r="30" customFormat="false" ht="15" hidden="false" customHeight="false" outlineLevel="0" collapsed="false">
      <c r="A30" s="68" t="s">
        <v>115</v>
      </c>
      <c r="B30" s="60" t="n">
        <v>2688.08</v>
      </c>
      <c r="C30" s="65" t="n">
        <v>1500</v>
      </c>
      <c r="D30" s="66" t="n">
        <v>0.01471</v>
      </c>
      <c r="E30" s="67" t="n">
        <f aca="false">E2*D30</f>
        <v>1376.63576188</v>
      </c>
      <c r="F30" s="60" t="n">
        <f aca="false">C30+E30</f>
        <v>2876.63576188</v>
      </c>
      <c r="G30" s="64" t="n">
        <f aca="false">B30+F30</f>
        <v>5564.71576188</v>
      </c>
    </row>
    <row r="31" customFormat="false" ht="15" hidden="false" customHeight="false" outlineLevel="0" collapsed="false">
      <c r="A31" s="68" t="s">
        <v>117</v>
      </c>
      <c r="B31" s="60" t="n">
        <v>2100.49</v>
      </c>
      <c r="C31" s="65" t="n">
        <v>1500</v>
      </c>
      <c r="D31" s="66" t="n">
        <v>0.00656</v>
      </c>
      <c r="E31" s="67" t="n">
        <f aca="false">E2*D31</f>
        <v>613.91778368</v>
      </c>
      <c r="F31" s="60" t="n">
        <f aca="false">C31+E31</f>
        <v>2113.91778368</v>
      </c>
      <c r="G31" s="64" t="n">
        <f aca="false">B31+F31</f>
        <v>4214.40778368</v>
      </c>
    </row>
    <row r="32" customFormat="false" ht="15" hidden="false" customHeight="false" outlineLevel="0" collapsed="false">
      <c r="A32" s="68" t="s">
        <v>119</v>
      </c>
      <c r="B32" s="60" t="n">
        <v>1558.47</v>
      </c>
      <c r="C32" s="65" t="n">
        <v>1500</v>
      </c>
      <c r="D32" s="66" t="n">
        <v>0.00057</v>
      </c>
      <c r="E32" s="67" t="n">
        <f aca="false">E2*D32</f>
        <v>53.34346596</v>
      </c>
      <c r="F32" s="60" t="n">
        <f aca="false">C32+E32</f>
        <v>1553.34346596</v>
      </c>
      <c r="G32" s="64" t="n">
        <f aca="false">B32+F32</f>
        <v>3111.81346596</v>
      </c>
    </row>
    <row r="33" customFormat="false" ht="15" hidden="false" customHeight="false" outlineLevel="0" collapsed="false">
      <c r="A33" s="68" t="s">
        <v>121</v>
      </c>
      <c r="B33" s="60" t="n">
        <v>1811.65</v>
      </c>
      <c r="C33" s="65" t="n">
        <v>1500</v>
      </c>
      <c r="D33" s="66" t="n">
        <v>0.01024</v>
      </c>
      <c r="E33" s="67" t="n">
        <f aca="false">E2*D33</f>
        <v>958.31068672</v>
      </c>
      <c r="F33" s="60" t="n">
        <f aca="false">C33+E33</f>
        <v>2458.31068672</v>
      </c>
      <c r="G33" s="64" t="n">
        <f aca="false">B33+F33</f>
        <v>4269.96068672</v>
      </c>
    </row>
    <row r="34" customFormat="false" ht="15" hidden="false" customHeight="false" outlineLevel="0" collapsed="false">
      <c r="A34" s="68" t="s">
        <v>123</v>
      </c>
      <c r="B34" s="60" t="n">
        <v>2164.35</v>
      </c>
      <c r="C34" s="65" t="n">
        <v>1500</v>
      </c>
      <c r="D34" s="66" t="n">
        <v>0.00764</v>
      </c>
      <c r="E34" s="67" t="n">
        <f aca="false">E2*D34</f>
        <v>714.98961392</v>
      </c>
      <c r="F34" s="60" t="n">
        <f aca="false">C34+E34</f>
        <v>2214.98961392</v>
      </c>
      <c r="G34" s="64" t="n">
        <f aca="false">B34+F34</f>
        <v>4379.33961392</v>
      </c>
    </row>
    <row r="35" customFormat="false" ht="15" hidden="false" customHeight="false" outlineLevel="0" collapsed="false">
      <c r="A35" s="68" t="s">
        <v>125</v>
      </c>
      <c r="B35" s="60" t="n">
        <v>3143.64</v>
      </c>
      <c r="C35" s="65" t="n">
        <v>1500</v>
      </c>
      <c r="D35" s="66" t="n">
        <v>0.01633</v>
      </c>
      <c r="E35" s="67" t="n">
        <f aca="false">E2*D35</f>
        <v>1528.24350724</v>
      </c>
      <c r="F35" s="60" t="n">
        <f aca="false">C35+E35</f>
        <v>3028.24350724</v>
      </c>
      <c r="G35" s="64" t="n">
        <f aca="false">B35+F35</f>
        <v>6171.88350724</v>
      </c>
    </row>
    <row r="36" customFormat="false" ht="15" hidden="false" customHeight="false" outlineLevel="0" collapsed="false">
      <c r="A36" s="68" t="s">
        <v>127</v>
      </c>
      <c r="B36" s="70" t="s">
        <v>201</v>
      </c>
      <c r="C36" s="65" t="n">
        <v>1500</v>
      </c>
      <c r="D36" s="66" t="n">
        <v>0.07042</v>
      </c>
      <c r="E36" s="67" t="n">
        <f aca="false">E2*D36</f>
        <v>6590.25767176</v>
      </c>
      <c r="F36" s="60" t="n">
        <f aca="false">C36+E36</f>
        <v>8090.25767176</v>
      </c>
      <c r="G36" s="72" t="n">
        <f aca="false">F36</f>
        <v>8090.25767176</v>
      </c>
    </row>
    <row r="37" customFormat="false" ht="15" hidden="false" customHeight="false" outlineLevel="0" collapsed="false">
      <c r="A37" s="68" t="s">
        <v>129</v>
      </c>
      <c r="B37" s="60" t="n">
        <v>2020.86</v>
      </c>
      <c r="C37" s="65" t="n">
        <v>1500</v>
      </c>
      <c r="D37" s="66" t="n">
        <v>0.00322</v>
      </c>
      <c r="E37" s="67" t="n">
        <f aca="false">E2*D37</f>
        <v>301.34379016</v>
      </c>
      <c r="F37" s="60" t="n">
        <f aca="false">C37+E37</f>
        <v>1801.34379016</v>
      </c>
      <c r="G37" s="64" t="n">
        <f aca="false">B37+F37</f>
        <v>3822.20379016</v>
      </c>
    </row>
    <row r="38" customFormat="false" ht="15" hidden="false" customHeight="false" outlineLevel="0" collapsed="false">
      <c r="A38" s="68" t="s">
        <v>131</v>
      </c>
      <c r="B38" s="60" t="n">
        <v>2116.98</v>
      </c>
      <c r="C38" s="65" t="n">
        <v>1500</v>
      </c>
      <c r="D38" s="66" t="n">
        <v>0.02373</v>
      </c>
      <c r="E38" s="67" t="n">
        <f aca="false">E2*D38</f>
        <v>2220.77271444</v>
      </c>
      <c r="F38" s="60" t="n">
        <f aca="false">C38+E38</f>
        <v>3720.77271444</v>
      </c>
      <c r="G38" s="64" t="n">
        <f aca="false">B38+F38</f>
        <v>5837.75271444</v>
      </c>
    </row>
    <row r="39" customFormat="false" ht="15" hidden="false" customHeight="false" outlineLevel="0" collapsed="false">
      <c r="A39" s="68" t="s">
        <v>133</v>
      </c>
      <c r="B39" s="60" t="n">
        <v>1268.64</v>
      </c>
      <c r="C39" s="65" t="n">
        <v>1500</v>
      </c>
      <c r="D39" s="66" t="n">
        <v>0.02457</v>
      </c>
      <c r="E39" s="67" t="n">
        <f aca="false">E2*D39</f>
        <v>2299.38413796</v>
      </c>
      <c r="F39" s="60" t="n">
        <f aca="false">C39+E39</f>
        <v>3799.38413796</v>
      </c>
      <c r="G39" s="64" t="n">
        <f aca="false">B39+F39</f>
        <v>5068.02413796</v>
      </c>
    </row>
    <row r="40" customFormat="false" ht="15" hidden="false" customHeight="false" outlineLevel="0" collapsed="false">
      <c r="A40" s="68" t="s">
        <v>135</v>
      </c>
      <c r="B40" s="60" t="n">
        <v>2176.54</v>
      </c>
      <c r="C40" s="65" t="n">
        <v>1500</v>
      </c>
      <c r="D40" s="66" t="n">
        <v>0.0067</v>
      </c>
      <c r="E40" s="67" t="n">
        <f aca="false">E2*D40</f>
        <v>627.0196876</v>
      </c>
      <c r="F40" s="60" t="n">
        <f aca="false">C40+E40</f>
        <v>2127.0196876</v>
      </c>
      <c r="G40" s="64" t="n">
        <f aca="false">B40+F40</f>
        <v>4303.5596876</v>
      </c>
    </row>
    <row r="41" customFormat="false" ht="15" hidden="false" customHeight="false" outlineLevel="0" collapsed="false">
      <c r="A41" s="68" t="s">
        <v>137</v>
      </c>
      <c r="B41" s="60" t="n">
        <v>4466.24</v>
      </c>
      <c r="C41" s="65" t="n">
        <v>1500</v>
      </c>
      <c r="D41" s="66" t="n">
        <v>0.01878</v>
      </c>
      <c r="E41" s="67" t="n">
        <f aca="false">E2*D41</f>
        <v>1757.52682584</v>
      </c>
      <c r="F41" s="60" t="n">
        <f aca="false">C41+E41</f>
        <v>3257.52682584</v>
      </c>
      <c r="G41" s="64" t="n">
        <f aca="false">B41+F41</f>
        <v>7723.76682584</v>
      </c>
    </row>
    <row r="42" customFormat="false" ht="15" hidden="false" customHeight="false" outlineLevel="0" collapsed="false">
      <c r="A42" s="68" t="s">
        <v>139</v>
      </c>
      <c r="B42" s="60" t="n">
        <v>1578.2</v>
      </c>
      <c r="C42" s="65" t="n">
        <v>1500</v>
      </c>
      <c r="D42" s="66" t="n">
        <v>0.00084</v>
      </c>
      <c r="E42" s="67" t="n">
        <f aca="false">E2*D42</f>
        <v>78.61142352</v>
      </c>
      <c r="F42" s="60" t="n">
        <f aca="false">C42+E42</f>
        <v>1578.61142352</v>
      </c>
      <c r="G42" s="64" t="n">
        <f aca="false">B42+F42</f>
        <v>3156.81142352</v>
      </c>
    </row>
    <row r="43" customFormat="false" ht="15" hidden="false" customHeight="false" outlineLevel="0" collapsed="false">
      <c r="A43" s="68" t="s">
        <v>141</v>
      </c>
      <c r="B43" s="60" t="n">
        <v>2207.55</v>
      </c>
      <c r="C43" s="65" t="n">
        <v>1500</v>
      </c>
      <c r="D43" s="66" t="n">
        <v>0.01312</v>
      </c>
      <c r="E43" s="67" t="n">
        <f aca="false">E2*D43</f>
        <v>1227.83556736</v>
      </c>
      <c r="F43" s="60" t="n">
        <f aca="false">C43+E43</f>
        <v>2727.83556736</v>
      </c>
      <c r="G43" s="64" t="n">
        <f aca="false">B43+F43</f>
        <v>4935.38556736</v>
      </c>
    </row>
    <row r="44" customFormat="false" ht="15" hidden="false" customHeight="false" outlineLevel="0" collapsed="false">
      <c r="A44" s="68" t="s">
        <v>143</v>
      </c>
      <c r="B44" s="60" t="n">
        <v>2191.61</v>
      </c>
      <c r="C44" s="65" t="n">
        <v>1500</v>
      </c>
      <c r="D44" s="66" t="n">
        <v>0.00606</v>
      </c>
      <c r="E44" s="67" t="n">
        <f aca="false">E2*D44</f>
        <v>567.12526968</v>
      </c>
      <c r="F44" s="60" t="n">
        <f aca="false">C44+E44</f>
        <v>2067.12526968</v>
      </c>
      <c r="G44" s="64" t="n">
        <f aca="false">B44+F44</f>
        <v>4258.73526968</v>
      </c>
    </row>
    <row r="45" customFormat="false" ht="15" hidden="false" customHeight="false" outlineLevel="0" collapsed="false">
      <c r="A45" s="68" t="s">
        <v>145</v>
      </c>
      <c r="B45" s="60" t="n">
        <v>3221.85</v>
      </c>
      <c r="C45" s="65" t="n">
        <v>1500</v>
      </c>
      <c r="D45" s="66" t="n">
        <v>0.01953</v>
      </c>
      <c r="E45" s="67" t="n">
        <f aca="false">E2*D45</f>
        <v>1827.71559684</v>
      </c>
      <c r="F45" s="60" t="n">
        <f aca="false">C45+E45</f>
        <v>3327.71559684</v>
      </c>
      <c r="G45" s="64" t="n">
        <f aca="false">B45+F45</f>
        <v>6549.56559684</v>
      </c>
    </row>
    <row r="46" customFormat="false" ht="15" hidden="false" customHeight="false" outlineLevel="0" collapsed="false">
      <c r="A46" s="68" t="s">
        <v>146</v>
      </c>
      <c r="B46" s="60" t="n">
        <v>2918.73</v>
      </c>
      <c r="C46" s="65" t="n">
        <v>1500</v>
      </c>
      <c r="D46" s="66" t="n">
        <v>0.00805</v>
      </c>
      <c r="E46" s="67" t="n">
        <f aca="false">E2*D46</f>
        <v>753.3594754</v>
      </c>
      <c r="F46" s="60" t="n">
        <f aca="false">C46+E46</f>
        <v>2253.3594754</v>
      </c>
      <c r="G46" s="64" t="n">
        <f aca="false">B46+F46</f>
        <v>5172.0894754</v>
      </c>
    </row>
    <row r="47" customFormat="false" ht="15" hidden="false" customHeight="false" outlineLevel="0" collapsed="false">
      <c r="A47" s="68" t="s">
        <v>147</v>
      </c>
      <c r="B47" s="60" t="n">
        <v>1231.89</v>
      </c>
      <c r="C47" s="65" t="n">
        <v>1500</v>
      </c>
      <c r="D47" s="66" t="n">
        <v>0.00892</v>
      </c>
      <c r="E47" s="67" t="n">
        <f aca="false">E2*D47</f>
        <v>834.77844976</v>
      </c>
      <c r="F47" s="60" t="n">
        <f aca="false">C47+E47</f>
        <v>2334.77844976</v>
      </c>
      <c r="G47" s="64" t="n">
        <f aca="false">B47+F47</f>
        <v>3566.66844976</v>
      </c>
    </row>
    <row r="48" customFormat="false" ht="15" hidden="false" customHeight="false" outlineLevel="0" collapsed="false">
      <c r="A48" s="68" t="s">
        <v>149</v>
      </c>
      <c r="B48" s="60" t="n">
        <v>3825.57</v>
      </c>
      <c r="C48" s="65" t="n">
        <v>1500</v>
      </c>
      <c r="D48" s="66" t="n">
        <v>0.02125</v>
      </c>
      <c r="E48" s="67" t="n">
        <f aca="false">E2*D48</f>
        <v>1988.681845</v>
      </c>
      <c r="F48" s="60" t="n">
        <f aca="false">C48+E48</f>
        <v>3488.681845</v>
      </c>
      <c r="G48" s="64" t="n">
        <f aca="false">B48+F48</f>
        <v>7314.251845</v>
      </c>
    </row>
    <row r="49" customFormat="false" ht="15" hidden="false" customHeight="false" outlineLevel="0" collapsed="false">
      <c r="A49" s="68" t="s">
        <v>151</v>
      </c>
      <c r="B49" s="60" t="n">
        <v>1897.46</v>
      </c>
      <c r="C49" s="65" t="n">
        <v>1500</v>
      </c>
      <c r="D49" s="66" t="n">
        <v>0.00484</v>
      </c>
      <c r="E49" s="67" t="n">
        <f aca="false">E2*D49</f>
        <v>452.95153552</v>
      </c>
      <c r="F49" s="60" t="n">
        <f aca="false">C49+E49</f>
        <v>1952.95153552</v>
      </c>
      <c r="G49" s="64" t="n">
        <f aca="false">B49+F49</f>
        <v>3850.41153552</v>
      </c>
    </row>
    <row r="50" customFormat="false" ht="30.8" hidden="false" customHeight="false" outlineLevel="0" collapsed="false">
      <c r="A50" s="59" t="s">
        <v>202</v>
      </c>
      <c r="B50" s="60" t="n">
        <v>1922.21</v>
      </c>
      <c r="C50" s="65" t="n">
        <v>1500</v>
      </c>
      <c r="D50" s="66" t="n">
        <v>0.00407</v>
      </c>
      <c r="E50" s="67" t="n">
        <f aca="false">E2*D50</f>
        <v>380.89106396</v>
      </c>
      <c r="F50" s="60" t="n">
        <f aca="false">C50+E50</f>
        <v>1880.89106396</v>
      </c>
      <c r="G50" s="64" t="n">
        <f aca="false">B50+F50</f>
        <v>3803.10106396</v>
      </c>
    </row>
    <row r="51" customFormat="false" ht="15" hidden="false" customHeight="false" outlineLevel="0" collapsed="false">
      <c r="A51" s="68" t="s">
        <v>155</v>
      </c>
      <c r="B51" s="60" t="n">
        <v>1714.78</v>
      </c>
      <c r="C51" s="65" t="n">
        <v>1500</v>
      </c>
      <c r="D51" s="66" t="n">
        <v>0.00986</v>
      </c>
      <c r="E51" s="67" t="n">
        <f aca="false">E2*D51</f>
        <v>922.74837608</v>
      </c>
      <c r="F51" s="60" t="n">
        <f aca="false">C51+E51</f>
        <v>2422.74837608</v>
      </c>
      <c r="G51" s="64" t="n">
        <f aca="false">B51+F51</f>
        <v>4137.52837608</v>
      </c>
    </row>
    <row r="52" customFormat="false" ht="15" hidden="false" customHeight="false" outlineLevel="0" collapsed="false">
      <c r="A52" s="73" t="s">
        <v>156</v>
      </c>
      <c r="B52" s="60" t="n">
        <v>2749.95</v>
      </c>
      <c r="C52" s="65" t="n">
        <v>1500</v>
      </c>
      <c r="D52" s="66" t="n">
        <v>0.04053</v>
      </c>
      <c r="E52" s="67" t="n">
        <f aca="false">E2*D52</f>
        <v>3793.00118484</v>
      </c>
      <c r="F52" s="60" t="n">
        <f aca="false">C52+E52</f>
        <v>5293.00118484</v>
      </c>
      <c r="G52" s="64" t="n">
        <f aca="false">B52+F52</f>
        <v>8042.95118484</v>
      </c>
    </row>
    <row r="53" customFormat="false" ht="15" hidden="false" customHeight="false" outlineLevel="0" collapsed="false">
      <c r="A53" s="73" t="s">
        <v>157</v>
      </c>
      <c r="B53" s="60" t="n">
        <v>2977.92</v>
      </c>
      <c r="C53" s="65" t="n">
        <v>1500</v>
      </c>
      <c r="D53" s="66" t="n">
        <v>0.01725</v>
      </c>
      <c r="E53" s="67" t="n">
        <f aca="false">E2*D53</f>
        <v>1614.341733</v>
      </c>
      <c r="F53" s="60" t="n">
        <f aca="false">C53+E53</f>
        <v>3114.341733</v>
      </c>
      <c r="G53" s="64" t="n">
        <f aca="false">B53+F53</f>
        <v>6092.261733</v>
      </c>
    </row>
    <row r="54" customFormat="false" ht="3" hidden="false" customHeight="true" outlineLevel="0" collapsed="false">
      <c r="A54" s="74"/>
      <c r="B54" s="74"/>
      <c r="C54" s="74"/>
      <c r="D54" s="75"/>
      <c r="E54" s="74"/>
      <c r="F54" s="74"/>
      <c r="G54" s="74"/>
    </row>
    <row r="55" s="82" customFormat="true" ht="26.25" hidden="false" customHeight="true" outlineLevel="0" collapsed="false">
      <c r="A55" s="76" t="s">
        <v>203</v>
      </c>
      <c r="B55" s="77" t="n">
        <f aca="false">SUM(B3:B53)</f>
        <v>153860.46</v>
      </c>
      <c r="C55" s="78" t="n">
        <f aca="false">SUM(C3:C54)</f>
        <v>76500</v>
      </c>
      <c r="D55" s="79" t="n">
        <f aca="false">SUM(D3:D53)</f>
        <v>0.99999</v>
      </c>
      <c r="E55" s="80" t="n">
        <f aca="false">SUM(E3:E53)</f>
        <v>93585.02214972</v>
      </c>
      <c r="F55" s="77" t="n">
        <f aca="false">SUM(F3:F54)</f>
        <v>170085.02214972</v>
      </c>
      <c r="G55" s="81" t="n">
        <f aca="false">SUM(G3:G54)</f>
        <v>323945.48214972</v>
      </c>
      <c r="AMJ55" s="0"/>
    </row>
    <row r="56" customFormat="false" ht="63.75" hidden="false" customHeight="true" outlineLevel="0" collapsed="false">
      <c r="B56" s="83"/>
      <c r="C56" s="83"/>
      <c r="D56" s="84"/>
      <c r="E56" s="85" t="s">
        <v>204</v>
      </c>
      <c r="F56" s="86" t="s">
        <v>205</v>
      </c>
      <c r="G56" s="83" t="n">
        <f aca="false">C2+B55</f>
        <v>323945.488</v>
      </c>
    </row>
    <row r="57" customFormat="false" ht="67.5" hidden="false" customHeight="true" outlineLevel="0" collapsed="false"/>
    <row r="58" customFormat="false" ht="45.75" hidden="false" customHeight="true" outlineLevel="0" collapsed="false"/>
    <row r="59" customFormat="false" ht="84.7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2014-04-12T19:24:38Z</dcterms:created>
  <dc:creator>Christian Mittelstaedt</dc:creator>
  <dc:language>de-DE</dc:language>
  <cp:lastModifiedBy>Wolf Weinder</cp:lastModifiedBy>
  <cp:lastPrinted>2016-07-22T08:45:11Z</cp:lastPrinted>
  <dcterms:modified xsi:type="dcterms:W3CDTF">2016-08-25T12:35:41Z</dcterms:modified>
  <cp:revision>26</cp:revision>
  <dc:title>Tables</dc:title>
</cp:coreProperties>
</file>